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'2.2.1'!$A$1:$AH$55</definedName>
    <definedName name="_xlnm.Print_Area" localSheetId="0">'2.2.1 ГЗ'!$A$1:$G$45</definedName>
    <definedName name="_xlnm.Print_Area" localSheetId="2">'2.2.2'!$A$1:$AB$53</definedName>
  </definedNames>
  <calcPr fullCalcOnLoad="1"/>
</workbook>
</file>

<file path=xl/sharedStrings.xml><?xml version="1.0" encoding="utf-8"?>
<sst xmlns="http://schemas.openxmlformats.org/spreadsheetml/2006/main" count="359" uniqueCount="123">
  <si>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</si>
  <si>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</si>
  <si>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</si>
  <si>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</si>
  <si>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</si>
  <si>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</si>
  <si>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</si>
  <si>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</si>
  <si>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</si>
  <si>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</si>
  <si>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</si>
  <si>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</si>
  <si>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</si>
  <si>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</si>
  <si>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</si>
  <si>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</si>
  <si>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</si>
  <si>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</si>
  <si>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</si>
  <si>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</si>
  <si>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</si>
  <si>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</si>
  <si>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</si>
  <si>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</si>
  <si>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</si>
  <si>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</si>
  <si>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</si>
  <si>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</si>
  <si>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</si>
  <si>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</si>
  <si>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</si>
  <si>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</si>
  <si>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</si>
  <si>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</si>
  <si>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</si>
  <si>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</si>
  <si>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</si>
  <si>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</si>
  <si>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</si>
  <si>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</si>
  <si>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</si>
  <si>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</si>
  <si>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</si>
  <si>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</si>
  <si>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</si>
  <si>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</si>
  <si>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</si>
  <si>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</si>
  <si>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</si>
  <si>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</si>
  <si>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</si>
  <si>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</si>
  <si>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</si>
  <si>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</si>
  <si>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</si>
  <si>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</si>
  <si>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</si>
  <si>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</si>
  <si>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</si>
  <si>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</si>
  <si>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</si>
  <si>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</si>
  <si>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</si>
  <si>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</si>
  <si>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</si>
  <si>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</si>
  <si>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</si>
  <si>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</si>
  <si>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</si>
  <si>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</si>
  <si>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</si>
  <si>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</si>
  <si>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</si>
  <si>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</si>
  <si>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</si>
  <si>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</si>
  <si>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</si>
  <si>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</si>
  <si>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</si>
  <si>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</si>
  <si>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</si>
  <si>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</si>
  <si>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</si>
  <si>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243</t>
  </si>
  <si>
    <t>120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</si>
  <si>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</si>
  <si>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</si>
  <si>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</si>
  <si>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</si>
  <si>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</si>
  <si>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</si>
  <si>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</si>
  <si>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</si>
  <si>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</si>
  <si>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</si>
  <si>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</si>
  <si>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</si>
  <si>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</si>
  <si>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</si>
  <si>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</si>
  <si>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</si>
  <si>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</si>
  <si>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</si>
  <si>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863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</si>
  <si>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</si>
  <si>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</si>
  <si>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</si>
  <si>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</si>
  <si>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263</t>
  </si>
  <si>
    <t xml:space="preserve">пенсии пособия, выплачиваемые организациями сектора государственного управления </t>
  </si>
  <si>
    <r>
      <t>Субсидии на иные цели Подпрограмма 4 "Старшее поколение"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</si>
  <si>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>КБК     009 1006 0550218590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</si>
  <si>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.2. "Повышение уровня доступности приоритетных объектов и услуг в приоритетных сферах жизнедеятельности инвалидов и других МГН"                      (тип средств 06.01.00) , рублей </t>
    </r>
  </si>
  <si>
    <t>291/000</t>
  </si>
  <si>
    <t>291/045</t>
  </si>
  <si>
    <t>296/000</t>
  </si>
  <si>
    <t>131</t>
  </si>
  <si>
    <t>0</t>
  </si>
  <si>
    <t>853</t>
  </si>
  <si>
    <t>293/000</t>
  </si>
  <si>
    <r>
      <t>Субсидии на иные цели Подпрограмма 5 "Безбарьерная среда" Госпрограммы "Социальная поддержка граждан Вологодской области на 2014-2020 годы"  основное мероприятие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.3. Повышение доступности и качества реабилитационных услуг (развитие спектра реабилитационных услуг и организационных форм их предоставления, технологий и методов работы"                      (тип средств 01.06.00) , рублей </t>
    </r>
  </si>
  <si>
    <t>КБК     009 1006 05503158590</t>
  </si>
  <si>
    <t>360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</si>
</sst>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70" zoomScaleSheetLayoutView="70" zoomScalePageLayoutView="0" workbookViewId="0" topLeftCell="A34">
      <selection activeCell="F16" sqref="F16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3" t="s">
        <v>0</v>
      </c>
      <c r="B1" s="113"/>
      <c r="C1" s="113"/>
      <c r="D1" s="113"/>
      <c r="E1" s="113"/>
      <c r="F1" s="113"/>
      <c r="G1" s="113"/>
      <c r="H1" s="16"/>
    </row>
    <row r="2" spans="1:8" s="19" customFormat="1" ht="15.75" customHeight="1">
      <c r="A2" s="114" t="s">
        <v>1</v>
      </c>
      <c r="B2" s="114"/>
      <c r="C2" s="114"/>
      <c r="D2" s="114"/>
      <c r="E2" s="114"/>
      <c r="F2" s="114"/>
      <c r="G2" s="114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5" t="s">
        <v>2</v>
      </c>
      <c r="B4" s="117" t="s">
        <v>93</v>
      </c>
      <c r="C4" s="118" t="s">
        <v>3</v>
      </c>
      <c r="D4" s="117" t="s">
        <v>104</v>
      </c>
      <c r="E4" s="117"/>
      <c r="F4" s="117"/>
      <c r="G4" s="117"/>
      <c r="H4" s="16"/>
    </row>
    <row r="5" spans="1:8" s="17" customFormat="1" ht="96" customHeight="1">
      <c r="A5" s="116"/>
      <c r="B5" s="117"/>
      <c r="C5" s="119"/>
      <c r="D5" s="75" t="s">
        <v>4</v>
      </c>
      <c r="E5" s="84" t="s">
        <v>5</v>
      </c>
      <c r="F5" s="84" t="s">
        <v>105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469512.27</v>
      </c>
      <c r="F7" s="27">
        <f>SUM(F9)</f>
        <v>33122910</v>
      </c>
      <c r="G7" s="27">
        <f>SUM(G9)</f>
        <v>33592422.27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94</v>
      </c>
      <c r="B9" s="89" t="s">
        <v>116</v>
      </c>
      <c r="C9" s="88">
        <v>130</v>
      </c>
      <c r="D9" s="27"/>
      <c r="E9" s="30">
        <v>469512.27</v>
      </c>
      <c r="F9" s="27">
        <v>33122910</v>
      </c>
      <c r="G9" s="27">
        <f>SUM(E9:F9)</f>
        <v>33592422.27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469512.27</v>
      </c>
      <c r="F11" s="27">
        <f>SUM(F13+F14+F15+F16+F17+F20+F26+F25+F29+F34+F38+F41+F33)</f>
        <v>33122910.000000004</v>
      </c>
      <c r="G11" s="27">
        <f>SUM(E11:F11)</f>
        <v>33592422.27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>
        <v>367622.22</v>
      </c>
      <c r="F13" s="30">
        <v>23622830.78</v>
      </c>
      <c r="G13" s="30">
        <f aca="true" t="shared" si="0" ref="G13:G45">D13+E13+F13</f>
        <v>23990453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15800</v>
      </c>
      <c r="G14" s="30">
        <f t="shared" si="0"/>
        <v>15800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>
        <v>80064.78</v>
      </c>
      <c r="F15" s="30">
        <v>7171079.22</v>
      </c>
      <c r="G15" s="30">
        <f t="shared" si="0"/>
        <v>7251144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21825.27</v>
      </c>
      <c r="F17" s="27">
        <f>F18+F19</f>
        <v>64844.73</v>
      </c>
      <c r="G17" s="30">
        <f t="shared" si="0"/>
        <v>86670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>
        <v>21825.27</v>
      </c>
      <c r="F19" s="36">
        <v>64844.73</v>
      </c>
      <c r="G19" s="36">
        <f t="shared" si="0"/>
        <v>86670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456975.27</v>
      </c>
      <c r="G29" s="30">
        <f t="shared" si="0"/>
        <v>456975.27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456975.27</v>
      </c>
      <c r="G30" s="36">
        <f t="shared" si="0"/>
        <v>456975.27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45">
      <c r="A33" s="40" t="s">
        <v>109</v>
      </c>
      <c r="B33" s="31" t="s">
        <v>82</v>
      </c>
      <c r="C33" s="31" t="s">
        <v>108</v>
      </c>
      <c r="D33" s="35"/>
      <c r="E33" s="36"/>
      <c r="F33" s="30"/>
      <c r="G33" s="36">
        <f>F33</f>
        <v>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59819.35</v>
      </c>
      <c r="G34" s="30">
        <f>D34+E34+F34</f>
        <v>59819.35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113</v>
      </c>
      <c r="D36" s="35"/>
      <c r="E36" s="36"/>
      <c r="F36" s="36">
        <v>30215.16</v>
      </c>
      <c r="G36" s="36">
        <f t="shared" si="0"/>
        <v>30215.16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114</v>
      </c>
      <c r="D37" s="44"/>
      <c r="E37" s="36"/>
      <c r="F37" s="36">
        <v>29604.19</v>
      </c>
      <c r="G37" s="36">
        <f t="shared" si="0"/>
        <v>29604.19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v>1944.46</v>
      </c>
      <c r="G38" s="30">
        <f t="shared" si="0"/>
        <v>1944.46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617252.87</v>
      </c>
      <c r="G41" s="30">
        <f t="shared" si="0"/>
        <v>617252.87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617252.87</v>
      </c>
      <c r="G42" s="36">
        <f t="shared" si="0"/>
        <v>617252.87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2 B18:B19 B13:B16 B30:B31 B27:B28 B21:B25 B39 B41:B45 B34:C35 B33 B37 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R102"/>
  <sheetViews>
    <sheetView view="pageBreakPreview" zoomScale="65" zoomScaleSheetLayoutView="65" zoomScalePageLayoutView="0" workbookViewId="0" topLeftCell="A4">
      <selection activeCell="H51" sqref="H51"/>
    </sheetView>
  </sheetViews>
  <sheetFormatPr defaultColWidth="9.00390625" defaultRowHeight="12.75"/>
  <cols>
    <col min="1" max="1" width="36.62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33" width="13.75390625" style="7" customWidth="1"/>
    <col min="34" max="34" width="14.00390625" style="7" customWidth="1"/>
    <col min="35" max="35" width="9.125" style="6" customWidth="1"/>
    <col min="36" max="36" width="18.625" style="6" customWidth="1"/>
    <col min="37" max="16384" width="9.125" style="6" customWidth="1"/>
  </cols>
  <sheetData>
    <row r="1" spans="1:34" s="73" customFormat="1" ht="19.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74"/>
    </row>
    <row r="2" spans="1:33" s="74" customFormat="1" ht="19.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4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4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s="73" customFormat="1" ht="193.5" customHeight="1">
      <c r="A8" s="123" t="s">
        <v>2</v>
      </c>
      <c r="B8" s="129" t="s">
        <v>93</v>
      </c>
      <c r="C8" s="134" t="s">
        <v>3</v>
      </c>
      <c r="D8" s="129" t="s">
        <v>110</v>
      </c>
      <c r="E8" s="129"/>
      <c r="F8" s="129"/>
      <c r="G8" s="129" t="s">
        <v>97</v>
      </c>
      <c r="H8" s="129"/>
      <c r="I8" s="129"/>
      <c r="J8" s="120" t="s">
        <v>101</v>
      </c>
      <c r="K8" s="121"/>
      <c r="L8" s="122"/>
      <c r="M8" s="126"/>
      <c r="N8" s="127"/>
      <c r="O8" s="128"/>
      <c r="P8" s="126"/>
      <c r="Q8" s="127"/>
      <c r="R8" s="128"/>
      <c r="S8" s="129"/>
      <c r="T8" s="129"/>
      <c r="U8" s="129"/>
      <c r="V8" s="120"/>
      <c r="W8" s="121"/>
      <c r="X8" s="122"/>
      <c r="Y8" s="129" t="s">
        <v>112</v>
      </c>
      <c r="Z8" s="129"/>
      <c r="AA8" s="129"/>
      <c r="AB8" s="129" t="s">
        <v>120</v>
      </c>
      <c r="AC8" s="129"/>
      <c r="AD8" s="129"/>
      <c r="AE8" s="120" t="s">
        <v>102</v>
      </c>
      <c r="AF8" s="121"/>
      <c r="AG8" s="122"/>
      <c r="AH8" s="123" t="s">
        <v>106</v>
      </c>
    </row>
    <row r="9" spans="1:34" s="73" customFormat="1" ht="3.75" customHeight="1" hidden="1">
      <c r="A9" s="124"/>
      <c r="B9" s="129"/>
      <c r="C9" s="135"/>
      <c r="D9" s="129"/>
      <c r="E9" s="129"/>
      <c r="F9" s="129"/>
      <c r="G9" s="129"/>
      <c r="H9" s="129"/>
      <c r="I9" s="129"/>
      <c r="J9" s="84"/>
      <c r="K9" s="84"/>
      <c r="L9" s="84"/>
      <c r="P9" s="93"/>
      <c r="Q9" s="92"/>
      <c r="R9" s="92"/>
      <c r="S9" s="129"/>
      <c r="T9" s="129"/>
      <c r="U9" s="129"/>
      <c r="V9" s="92"/>
      <c r="W9" s="92"/>
      <c r="X9" s="92"/>
      <c r="Y9" s="129"/>
      <c r="Z9" s="129"/>
      <c r="AA9" s="129"/>
      <c r="AB9" s="129"/>
      <c r="AC9" s="129"/>
      <c r="AD9" s="129"/>
      <c r="AE9" s="84"/>
      <c r="AF9" s="84"/>
      <c r="AG9" s="84"/>
      <c r="AH9" s="124"/>
    </row>
    <row r="10" spans="1:34" s="97" customFormat="1" ht="25.5" customHeight="1">
      <c r="A10" s="124"/>
      <c r="B10" s="129"/>
      <c r="C10" s="135"/>
      <c r="D10" s="129" t="s">
        <v>98</v>
      </c>
      <c r="E10" s="129"/>
      <c r="F10" s="129"/>
      <c r="G10" s="120" t="s">
        <v>99</v>
      </c>
      <c r="H10" s="121"/>
      <c r="I10" s="122"/>
      <c r="J10" s="120" t="s">
        <v>100</v>
      </c>
      <c r="K10" s="121"/>
      <c r="L10" s="122"/>
      <c r="M10" s="129"/>
      <c r="N10" s="129"/>
      <c r="O10" s="129"/>
      <c r="P10" s="130"/>
      <c r="Q10" s="131"/>
      <c r="R10" s="132"/>
      <c r="S10" s="129"/>
      <c r="T10" s="129"/>
      <c r="U10" s="129"/>
      <c r="V10" s="120"/>
      <c r="W10" s="121"/>
      <c r="X10" s="122"/>
      <c r="Y10" s="120" t="s">
        <v>111</v>
      </c>
      <c r="Z10" s="121"/>
      <c r="AA10" s="122"/>
      <c r="AB10" s="120" t="s">
        <v>121</v>
      </c>
      <c r="AC10" s="121"/>
      <c r="AD10" s="122"/>
      <c r="AE10" s="120" t="s">
        <v>100</v>
      </c>
      <c r="AF10" s="121"/>
      <c r="AG10" s="122"/>
      <c r="AH10" s="124"/>
    </row>
    <row r="11" spans="1:34" s="73" customFormat="1" ht="78" customHeight="1">
      <c r="A11" s="125"/>
      <c r="B11" s="129"/>
      <c r="C11" s="130"/>
      <c r="D11" s="84" t="s">
        <v>4</v>
      </c>
      <c r="E11" s="84" t="s">
        <v>105</v>
      </c>
      <c r="F11" s="84" t="s">
        <v>62</v>
      </c>
      <c r="G11" s="84" t="s">
        <v>4</v>
      </c>
      <c r="H11" s="84" t="s">
        <v>105</v>
      </c>
      <c r="I11" s="84" t="s">
        <v>62</v>
      </c>
      <c r="J11" s="84" t="s">
        <v>4</v>
      </c>
      <c r="K11" s="84" t="s">
        <v>105</v>
      </c>
      <c r="L11" s="84" t="s">
        <v>62</v>
      </c>
      <c r="M11" s="84" t="s">
        <v>4</v>
      </c>
      <c r="N11" s="84" t="s">
        <v>96</v>
      </c>
      <c r="O11" s="84" t="s">
        <v>62</v>
      </c>
      <c r="P11" s="84" t="s">
        <v>4</v>
      </c>
      <c r="Q11" s="84" t="s">
        <v>96</v>
      </c>
      <c r="R11" s="84" t="s">
        <v>62</v>
      </c>
      <c r="S11" s="84" t="s">
        <v>4</v>
      </c>
      <c r="T11" s="84" t="s">
        <v>96</v>
      </c>
      <c r="U11" s="84" t="s">
        <v>62</v>
      </c>
      <c r="V11" s="84" t="s">
        <v>4</v>
      </c>
      <c r="W11" s="84" t="s">
        <v>96</v>
      </c>
      <c r="X11" s="84" t="s">
        <v>62</v>
      </c>
      <c r="Y11" s="84" t="s">
        <v>4</v>
      </c>
      <c r="Z11" s="84" t="s">
        <v>105</v>
      </c>
      <c r="AA11" s="84" t="s">
        <v>62</v>
      </c>
      <c r="AB11" s="84" t="s">
        <v>4</v>
      </c>
      <c r="AC11" s="84" t="s">
        <v>105</v>
      </c>
      <c r="AD11" s="84" t="s">
        <v>62</v>
      </c>
      <c r="AE11" s="84" t="s">
        <v>4</v>
      </c>
      <c r="AF11" s="84" t="s">
        <v>105</v>
      </c>
      <c r="AG11" s="84" t="s">
        <v>62</v>
      </c>
      <c r="AH11" s="125"/>
    </row>
    <row r="12" spans="1:34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>
        <v>7</v>
      </c>
      <c r="Z12" s="84">
        <v>8</v>
      </c>
      <c r="AA12" s="84">
        <v>9</v>
      </c>
      <c r="AB12" s="84"/>
      <c r="AC12" s="84"/>
      <c r="AD12" s="84"/>
      <c r="AE12" s="84"/>
      <c r="AF12" s="84"/>
      <c r="AG12" s="84"/>
      <c r="AH12" s="84">
        <v>25</v>
      </c>
    </row>
    <row r="13" spans="1:34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197100</v>
      </c>
      <c r="F13" s="98">
        <f t="shared" si="0"/>
        <v>197100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 aca="true" t="shared" si="1" ref="Y13:AG13">Y15</f>
        <v>0</v>
      </c>
      <c r="Z13" s="98">
        <f t="shared" si="1"/>
        <v>90000</v>
      </c>
      <c r="AA13" s="98">
        <f t="shared" si="1"/>
        <v>90000</v>
      </c>
      <c r="AB13" s="98">
        <f>AB15</f>
        <v>0</v>
      </c>
      <c r="AC13" s="98">
        <f>AC15</f>
        <v>13000</v>
      </c>
      <c r="AD13" s="98">
        <f>AD15</f>
        <v>13000</v>
      </c>
      <c r="AE13" s="98">
        <f t="shared" si="1"/>
        <v>0</v>
      </c>
      <c r="AF13" s="98">
        <f t="shared" si="1"/>
        <v>30000</v>
      </c>
      <c r="AG13" s="98">
        <f t="shared" si="1"/>
        <v>30000</v>
      </c>
      <c r="AH13" s="98">
        <f>AH15</f>
        <v>3794900</v>
      </c>
    </row>
    <row r="14" spans="1:34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s="76" customFormat="1" ht="21" customHeight="1">
      <c r="A15" s="105" t="s">
        <v>9</v>
      </c>
      <c r="B15" s="89" t="s">
        <v>117</v>
      </c>
      <c r="C15" s="104" t="s">
        <v>10</v>
      </c>
      <c r="D15" s="98"/>
      <c r="E15" s="98">
        <v>197100</v>
      </c>
      <c r="F15" s="98">
        <f aca="true" t="shared" si="2" ref="F15:F55">D15+E15</f>
        <v>197100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90000</v>
      </c>
      <c r="AA15" s="98">
        <f>Y15+Z15</f>
        <v>90000</v>
      </c>
      <c r="AB15" s="98"/>
      <c r="AC15" s="98">
        <v>13000</v>
      </c>
      <c r="AD15" s="98">
        <f>AB15+AC15</f>
        <v>13000</v>
      </c>
      <c r="AE15" s="98"/>
      <c r="AF15" s="98">
        <v>30000</v>
      </c>
      <c r="AG15" s="98">
        <f>AE15+AF15</f>
        <v>30000</v>
      </c>
      <c r="AH15" s="98">
        <f>L15+F15+O15+R15+X15+I15+U15+AG15+AA15+AD15</f>
        <v>3794900</v>
      </c>
    </row>
    <row r="16" spans="1:34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</row>
    <row r="17" spans="1:34" s="76" customFormat="1" ht="24" customHeight="1">
      <c r="A17" s="106" t="s">
        <v>11</v>
      </c>
      <c r="B17" s="104"/>
      <c r="C17" s="98"/>
      <c r="D17" s="98">
        <f aca="true" t="shared" si="3" ref="D17:O17">D19+D20+D21+D22+D23+D27+D32+D33+D36+D40+D42+D46+D50</f>
        <v>0</v>
      </c>
      <c r="E17" s="98">
        <f t="shared" si="3"/>
        <v>197100</v>
      </c>
      <c r="F17" s="98">
        <f>E17</f>
        <v>197100</v>
      </c>
      <c r="G17" s="98">
        <f t="shared" si="3"/>
        <v>0</v>
      </c>
      <c r="H17" s="98">
        <f t="shared" si="3"/>
        <v>3362800</v>
      </c>
      <c r="I17" s="98">
        <f>I19+I20+I21+I22+I23+I27+I32+I33+I36+I40+I42+I46+I50</f>
        <v>3362800</v>
      </c>
      <c r="J17" s="98">
        <f t="shared" si="3"/>
        <v>0</v>
      </c>
      <c r="K17" s="98">
        <f t="shared" si="3"/>
        <v>102000</v>
      </c>
      <c r="L17" s="98">
        <f t="shared" si="3"/>
        <v>102000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4" ref="S17:AG17">S19+S20+S21+S22+S23+S27+S32+S33+S36+S40+S42+S46+S50</f>
        <v>0</v>
      </c>
      <c r="T17" s="98">
        <f t="shared" si="4"/>
        <v>0</v>
      </c>
      <c r="U17" s="98">
        <f t="shared" si="4"/>
        <v>0</v>
      </c>
      <c r="V17" s="98">
        <f t="shared" si="4"/>
        <v>0</v>
      </c>
      <c r="W17" s="98">
        <f t="shared" si="4"/>
        <v>0</v>
      </c>
      <c r="X17" s="98">
        <f t="shared" si="4"/>
        <v>0</v>
      </c>
      <c r="Y17" s="98">
        <f t="shared" si="4"/>
        <v>0</v>
      </c>
      <c r="Z17" s="98">
        <f t="shared" si="4"/>
        <v>90000</v>
      </c>
      <c r="AA17" s="98">
        <f>AA19+AA20+AA21+AA22+AA23+AA27+AA32+AA33+AA36+AA40+AA42+AA46+AA50</f>
        <v>90000</v>
      </c>
      <c r="AB17" s="98">
        <f>AB19+AB20+AB21+AB22+AB23+AB27+AB32+AB33+AB36+AB40+AB42+AB46+AB50</f>
        <v>0</v>
      </c>
      <c r="AC17" s="98">
        <f>AC19+AC20+AC21+AC22+AC23+AC27+AC32+AC33+AC36+AC40+AC42+AC46+AC50</f>
        <v>13000</v>
      </c>
      <c r="AD17" s="98">
        <f>AD19+AD20+AD21+AD22+AD23+AD27+AD32+AD33+AD36+AD40+AD42+AD46+AD50</f>
        <v>13000</v>
      </c>
      <c r="AE17" s="98">
        <f t="shared" si="4"/>
        <v>0</v>
      </c>
      <c r="AF17" s="98">
        <f t="shared" si="4"/>
        <v>30000</v>
      </c>
      <c r="AG17" s="98">
        <f t="shared" si="4"/>
        <v>120000</v>
      </c>
      <c r="AH17" s="98">
        <f>L17+F17+O17+R17+X17+I17+U17+AG17+AD17</f>
        <v>3794900</v>
      </c>
    </row>
    <row r="18" spans="1:34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99"/>
      <c r="AG18" s="98"/>
      <c r="AH18" s="98"/>
    </row>
    <row r="19" spans="1:34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2"/>
        <v>0</v>
      </c>
      <c r="G19" s="98"/>
      <c r="H19" s="98"/>
      <c r="I19" s="98"/>
      <c r="J19" s="99"/>
      <c r="K19" s="99"/>
      <c r="L19" s="98">
        <f aca="true" t="shared" si="5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8"/>
      <c r="Z19" s="98"/>
      <c r="AA19" s="98"/>
      <c r="AB19" s="98"/>
      <c r="AC19" s="98"/>
      <c r="AD19" s="98"/>
      <c r="AE19" s="99"/>
      <c r="AF19" s="99"/>
      <c r="AG19" s="98">
        <f>AE19+AF19</f>
        <v>0</v>
      </c>
      <c r="AH19" s="98">
        <f>L19+F19+O19+R19+X19</f>
        <v>0</v>
      </c>
    </row>
    <row r="20" spans="1:34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2"/>
        <v>0</v>
      </c>
      <c r="G20" s="98"/>
      <c r="H20" s="98"/>
      <c r="I20" s="98"/>
      <c r="J20" s="99"/>
      <c r="K20" s="99"/>
      <c r="L20" s="98">
        <f t="shared" si="5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8"/>
      <c r="Z20" s="98"/>
      <c r="AA20" s="98"/>
      <c r="AB20" s="98"/>
      <c r="AC20" s="98"/>
      <c r="AD20" s="98"/>
      <c r="AE20" s="99"/>
      <c r="AF20" s="99"/>
      <c r="AG20" s="98">
        <f>AE20+AF20</f>
        <v>0</v>
      </c>
      <c r="AH20" s="98">
        <f aca="true" t="shared" si="6" ref="AH20:AH54">L20+F20+O20</f>
        <v>0</v>
      </c>
    </row>
    <row r="21" spans="1:34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2"/>
        <v>0</v>
      </c>
      <c r="G21" s="98"/>
      <c r="H21" s="98"/>
      <c r="I21" s="98"/>
      <c r="J21" s="99"/>
      <c r="K21" s="99"/>
      <c r="L21" s="98">
        <f t="shared" si="5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8"/>
      <c r="Z21" s="98"/>
      <c r="AA21" s="98"/>
      <c r="AB21" s="98"/>
      <c r="AC21" s="98"/>
      <c r="AD21" s="98"/>
      <c r="AE21" s="99"/>
      <c r="AF21" s="99"/>
      <c r="AG21" s="98">
        <f>AE21+AF21</f>
        <v>0</v>
      </c>
      <c r="AH21" s="98">
        <f t="shared" si="6"/>
        <v>0</v>
      </c>
    </row>
    <row r="22" spans="1:34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2"/>
        <v>0</v>
      </c>
      <c r="G22" s="98"/>
      <c r="H22" s="98"/>
      <c r="I22" s="98"/>
      <c r="J22" s="99"/>
      <c r="K22" s="99"/>
      <c r="L22" s="98">
        <f t="shared" si="5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8"/>
      <c r="Z22" s="98"/>
      <c r="AA22" s="98"/>
      <c r="AB22" s="98"/>
      <c r="AC22" s="98"/>
      <c r="AD22" s="98"/>
      <c r="AE22" s="99"/>
      <c r="AF22" s="99"/>
      <c r="AG22" s="98">
        <f>AE22+AF22</f>
        <v>0</v>
      </c>
      <c r="AH22" s="98">
        <f t="shared" si="6"/>
        <v>0</v>
      </c>
    </row>
    <row r="23" spans="1:34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6000</v>
      </c>
      <c r="F23" s="100">
        <f aca="true" t="shared" si="7" ref="F23:O23">F25+F26+F24</f>
        <v>6000</v>
      </c>
      <c r="G23" s="100"/>
      <c r="H23" s="100"/>
      <c r="I23" s="100">
        <f>SUM(H23)</f>
        <v>0</v>
      </c>
      <c r="J23" s="100">
        <f t="shared" si="7"/>
        <v>0</v>
      </c>
      <c r="K23" s="100">
        <f t="shared" si="7"/>
        <v>0</v>
      </c>
      <c r="L23" s="100">
        <f t="shared" si="7"/>
        <v>0</v>
      </c>
      <c r="M23" s="100">
        <f t="shared" si="7"/>
        <v>0</v>
      </c>
      <c r="N23" s="100">
        <f t="shared" si="7"/>
        <v>0</v>
      </c>
      <c r="O23" s="100">
        <f t="shared" si="7"/>
        <v>0</v>
      </c>
      <c r="P23" s="100">
        <f aca="true" t="shared" si="8" ref="P23:AG23">P25+P26+P24</f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/>
      <c r="Z23" s="100">
        <v>0</v>
      </c>
      <c r="AA23" s="100">
        <f>SUM(Z23)</f>
        <v>0</v>
      </c>
      <c r="AB23" s="100"/>
      <c r="AC23" s="100">
        <v>0</v>
      </c>
      <c r="AD23" s="100">
        <f>SUM(AC23)</f>
        <v>0</v>
      </c>
      <c r="AE23" s="100">
        <f t="shared" si="8"/>
        <v>0</v>
      </c>
      <c r="AF23" s="100">
        <f t="shared" si="8"/>
        <v>0</v>
      </c>
      <c r="AG23" s="100">
        <f t="shared" si="8"/>
        <v>0</v>
      </c>
      <c r="AH23" s="98">
        <f>L23+F23+O23+X23+I23+AG23</f>
        <v>6000</v>
      </c>
    </row>
    <row r="24" spans="1:34" s="94" customFormat="1" ht="15">
      <c r="A24" s="108" t="s">
        <v>17</v>
      </c>
      <c r="B24" s="89" t="s">
        <v>95</v>
      </c>
      <c r="C24" s="84" t="s">
        <v>18</v>
      </c>
      <c r="D24" s="100"/>
      <c r="E24" s="100"/>
      <c r="F24" s="100"/>
      <c r="G24" s="100"/>
      <c r="H24" s="100"/>
      <c r="I24" s="100">
        <f>SUM(H24)</f>
        <v>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>
        <v>0</v>
      </c>
      <c r="AA24" s="100">
        <f>SUM(Z24)</f>
        <v>0</v>
      </c>
      <c r="AB24" s="100"/>
      <c r="AC24" s="100">
        <v>0</v>
      </c>
      <c r="AD24" s="100">
        <f>SUM(AC24)</f>
        <v>0</v>
      </c>
      <c r="AE24" s="100"/>
      <c r="AF24" s="100"/>
      <c r="AG24" s="100"/>
      <c r="AH24" s="98">
        <f>L24+F24+O24+X24+I24+AG24</f>
        <v>0</v>
      </c>
    </row>
    <row r="25" spans="1:34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6000</v>
      </c>
      <c r="F25" s="98">
        <f t="shared" si="2"/>
        <v>6000</v>
      </c>
      <c r="G25" s="98"/>
      <c r="H25" s="98"/>
      <c r="I25" s="98"/>
      <c r="J25" s="99"/>
      <c r="K25" s="99"/>
      <c r="L25" s="98">
        <f t="shared" si="5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8"/>
      <c r="Z25" s="98"/>
      <c r="AA25" s="98"/>
      <c r="AB25" s="98"/>
      <c r="AC25" s="98"/>
      <c r="AD25" s="98"/>
      <c r="AE25" s="99"/>
      <c r="AF25" s="99"/>
      <c r="AG25" s="98">
        <f>AE25+AF25</f>
        <v>0</v>
      </c>
      <c r="AH25" s="98">
        <f t="shared" si="6"/>
        <v>6000</v>
      </c>
    </row>
    <row r="26" spans="1:34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2"/>
        <v>0</v>
      </c>
      <c r="G26" s="98"/>
      <c r="H26" s="98"/>
      <c r="I26" s="98"/>
      <c r="J26" s="99"/>
      <c r="K26" s="99"/>
      <c r="L26" s="98">
        <f t="shared" si="5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8"/>
      <c r="Z26" s="98"/>
      <c r="AA26" s="98"/>
      <c r="AB26" s="98"/>
      <c r="AC26" s="98"/>
      <c r="AD26" s="98"/>
      <c r="AE26" s="99"/>
      <c r="AF26" s="99"/>
      <c r="AG26" s="98">
        <f>AE26+AF26</f>
        <v>0</v>
      </c>
      <c r="AH26" s="98">
        <f t="shared" si="6"/>
        <v>0</v>
      </c>
    </row>
    <row r="27" spans="1:34" s="94" customFormat="1" ht="15">
      <c r="A27" s="109" t="s">
        <v>21</v>
      </c>
      <c r="B27" s="89"/>
      <c r="C27" s="110">
        <v>223</v>
      </c>
      <c r="D27" s="100">
        <f aca="true" t="shared" si="9" ref="D27:L27">D28+D29+D30+D31</f>
        <v>0</v>
      </c>
      <c r="E27" s="100">
        <f t="shared" si="9"/>
        <v>0</v>
      </c>
      <c r="F27" s="100">
        <f t="shared" si="9"/>
        <v>0</v>
      </c>
      <c r="G27" s="100"/>
      <c r="H27" s="100"/>
      <c r="I27" s="100"/>
      <c r="J27" s="100">
        <f t="shared" si="9"/>
        <v>0</v>
      </c>
      <c r="K27" s="100">
        <f t="shared" si="9"/>
        <v>0</v>
      </c>
      <c r="L27" s="100">
        <f t="shared" si="9"/>
        <v>0</v>
      </c>
      <c r="M27" s="100">
        <f aca="true" t="shared" si="10" ref="M27:U27">M28+M29+M30+M31</f>
        <v>0</v>
      </c>
      <c r="N27" s="100">
        <f t="shared" si="10"/>
        <v>0</v>
      </c>
      <c r="O27" s="100">
        <f t="shared" si="10"/>
        <v>0</v>
      </c>
      <c r="P27" s="100">
        <f t="shared" si="10"/>
        <v>0</v>
      </c>
      <c r="Q27" s="100">
        <f t="shared" si="10"/>
        <v>0</v>
      </c>
      <c r="R27" s="100">
        <f t="shared" si="10"/>
        <v>0</v>
      </c>
      <c r="S27" s="100">
        <f t="shared" si="10"/>
        <v>0</v>
      </c>
      <c r="T27" s="100">
        <f t="shared" si="10"/>
        <v>0</v>
      </c>
      <c r="U27" s="100">
        <f t="shared" si="10"/>
        <v>0</v>
      </c>
      <c r="V27" s="100">
        <f aca="true" t="shared" si="11" ref="V27:AG27">V28+V29+V30+V31</f>
        <v>0</v>
      </c>
      <c r="W27" s="100">
        <f t="shared" si="11"/>
        <v>0</v>
      </c>
      <c r="X27" s="100">
        <f t="shared" si="11"/>
        <v>0</v>
      </c>
      <c r="Y27" s="100"/>
      <c r="Z27" s="100"/>
      <c r="AA27" s="100"/>
      <c r="AB27" s="100"/>
      <c r="AC27" s="100"/>
      <c r="AD27" s="100"/>
      <c r="AE27" s="100">
        <f t="shared" si="11"/>
        <v>0</v>
      </c>
      <c r="AF27" s="100">
        <f t="shared" si="11"/>
        <v>0</v>
      </c>
      <c r="AG27" s="100">
        <f t="shared" si="11"/>
        <v>0</v>
      </c>
      <c r="AH27" s="98">
        <f t="shared" si="6"/>
        <v>0</v>
      </c>
    </row>
    <row r="28" spans="1:34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2"/>
        <v>0</v>
      </c>
      <c r="G28" s="98"/>
      <c r="H28" s="98"/>
      <c r="I28" s="98"/>
      <c r="J28" s="99"/>
      <c r="K28" s="99"/>
      <c r="L28" s="98">
        <f t="shared" si="5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8"/>
      <c r="Z28" s="98"/>
      <c r="AA28" s="98"/>
      <c r="AB28" s="98"/>
      <c r="AC28" s="98"/>
      <c r="AD28" s="98"/>
      <c r="AE28" s="99"/>
      <c r="AF28" s="99"/>
      <c r="AG28" s="98">
        <f>AE28+AF28</f>
        <v>0</v>
      </c>
      <c r="AH28" s="98">
        <f t="shared" si="6"/>
        <v>0</v>
      </c>
    </row>
    <row r="29" spans="1:34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2"/>
        <v>0</v>
      </c>
      <c r="G29" s="98"/>
      <c r="H29" s="98"/>
      <c r="I29" s="98"/>
      <c r="J29" s="99"/>
      <c r="K29" s="99"/>
      <c r="L29" s="98">
        <f t="shared" si="5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8"/>
      <c r="Z29" s="98"/>
      <c r="AA29" s="98"/>
      <c r="AB29" s="98"/>
      <c r="AC29" s="98"/>
      <c r="AD29" s="98"/>
      <c r="AE29" s="99"/>
      <c r="AF29" s="99"/>
      <c r="AG29" s="98">
        <f>AE29+AF29</f>
        <v>0</v>
      </c>
      <c r="AH29" s="98">
        <f t="shared" si="6"/>
        <v>0</v>
      </c>
    </row>
    <row r="30" spans="1:34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2"/>
        <v>0</v>
      </c>
      <c r="G30" s="98"/>
      <c r="H30" s="98"/>
      <c r="I30" s="98"/>
      <c r="J30" s="99"/>
      <c r="K30" s="99"/>
      <c r="L30" s="98">
        <f t="shared" si="5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8"/>
      <c r="Z30" s="98"/>
      <c r="AA30" s="98"/>
      <c r="AB30" s="98"/>
      <c r="AC30" s="98"/>
      <c r="AD30" s="98"/>
      <c r="AE30" s="99"/>
      <c r="AF30" s="99"/>
      <c r="AG30" s="98">
        <f>AE30+AF30</f>
        <v>0</v>
      </c>
      <c r="AH30" s="98">
        <f t="shared" si="6"/>
        <v>0</v>
      </c>
    </row>
    <row r="31" spans="1:34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2"/>
        <v>0</v>
      </c>
      <c r="G31" s="98"/>
      <c r="H31" s="98"/>
      <c r="I31" s="98"/>
      <c r="J31" s="99"/>
      <c r="K31" s="99"/>
      <c r="L31" s="98">
        <f t="shared" si="5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8"/>
      <c r="Z31" s="98"/>
      <c r="AA31" s="98"/>
      <c r="AB31" s="98"/>
      <c r="AC31" s="98"/>
      <c r="AD31" s="98"/>
      <c r="AE31" s="99"/>
      <c r="AF31" s="99"/>
      <c r="AG31" s="98">
        <f>AE31+AF31</f>
        <v>0</v>
      </c>
      <c r="AH31" s="98">
        <f t="shared" si="6"/>
        <v>0</v>
      </c>
    </row>
    <row r="32" spans="1:34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2"/>
        <v>0</v>
      </c>
      <c r="G32" s="98"/>
      <c r="H32" s="98"/>
      <c r="I32" s="98"/>
      <c r="J32" s="99"/>
      <c r="K32" s="99"/>
      <c r="L32" s="98">
        <f t="shared" si="5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8"/>
      <c r="Z32" s="98"/>
      <c r="AA32" s="98"/>
      <c r="AB32" s="98"/>
      <c r="AC32" s="98"/>
      <c r="AD32" s="98"/>
      <c r="AE32" s="99"/>
      <c r="AF32" s="99"/>
      <c r="AG32" s="98">
        <f>AE32+AF32</f>
        <v>0</v>
      </c>
      <c r="AH32" s="98">
        <f t="shared" si="6"/>
        <v>0</v>
      </c>
    </row>
    <row r="33" spans="1:34" s="94" customFormat="1" ht="30">
      <c r="A33" s="109" t="s">
        <v>31</v>
      </c>
      <c r="B33" s="89"/>
      <c r="C33" s="110">
        <v>225</v>
      </c>
      <c r="D33" s="100">
        <f aca="true" t="shared" si="12" ref="D33:O33">D34+D35</f>
        <v>0</v>
      </c>
      <c r="E33" s="100">
        <f t="shared" si="12"/>
        <v>0</v>
      </c>
      <c r="F33" s="100">
        <f t="shared" si="12"/>
        <v>0</v>
      </c>
      <c r="G33" s="100">
        <f t="shared" si="12"/>
        <v>0</v>
      </c>
      <c r="H33" s="100">
        <f t="shared" si="12"/>
        <v>0</v>
      </c>
      <c r="I33" s="100">
        <f t="shared" si="12"/>
        <v>0</v>
      </c>
      <c r="J33" s="100">
        <f t="shared" si="12"/>
        <v>0</v>
      </c>
      <c r="K33" s="100">
        <f t="shared" si="12"/>
        <v>0</v>
      </c>
      <c r="L33" s="100">
        <f t="shared" si="12"/>
        <v>0</v>
      </c>
      <c r="M33" s="100">
        <f t="shared" si="12"/>
        <v>0</v>
      </c>
      <c r="N33" s="100">
        <f t="shared" si="12"/>
        <v>0</v>
      </c>
      <c r="O33" s="100">
        <f t="shared" si="12"/>
        <v>0</v>
      </c>
      <c r="P33" s="100">
        <f aca="true" t="shared" si="13" ref="P33:AF33">P34+P35</f>
        <v>0</v>
      </c>
      <c r="Q33" s="100">
        <f t="shared" si="13"/>
        <v>0</v>
      </c>
      <c r="R33" s="100">
        <f t="shared" si="13"/>
        <v>0</v>
      </c>
      <c r="S33" s="100">
        <f t="shared" si="13"/>
        <v>0</v>
      </c>
      <c r="T33" s="100">
        <f t="shared" si="13"/>
        <v>0</v>
      </c>
      <c r="U33" s="100">
        <f t="shared" si="13"/>
        <v>0</v>
      </c>
      <c r="V33" s="100">
        <f t="shared" si="13"/>
        <v>0</v>
      </c>
      <c r="W33" s="100">
        <f t="shared" si="13"/>
        <v>0</v>
      </c>
      <c r="X33" s="100">
        <f t="shared" si="13"/>
        <v>0</v>
      </c>
      <c r="Y33" s="100">
        <f t="shared" si="13"/>
        <v>0</v>
      </c>
      <c r="Z33" s="100">
        <f t="shared" si="13"/>
        <v>90000</v>
      </c>
      <c r="AA33" s="100">
        <f t="shared" si="13"/>
        <v>90000</v>
      </c>
      <c r="AB33" s="100">
        <f>AB34+AB35</f>
        <v>0</v>
      </c>
      <c r="AC33" s="100">
        <f>AC34+AC35</f>
        <v>0</v>
      </c>
      <c r="AD33" s="100">
        <f>AD34+AD35</f>
        <v>0</v>
      </c>
      <c r="AE33" s="100">
        <f t="shared" si="13"/>
        <v>0</v>
      </c>
      <c r="AF33" s="100">
        <f t="shared" si="13"/>
        <v>0</v>
      </c>
      <c r="AG33" s="100">
        <v>90000</v>
      </c>
      <c r="AH33" s="98">
        <f>L33+F33+O33+X33+I33+AG33</f>
        <v>90000</v>
      </c>
    </row>
    <row r="34" spans="1:34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2"/>
        <v>0</v>
      </c>
      <c r="G34" s="98"/>
      <c r="H34" s="98"/>
      <c r="I34" s="98"/>
      <c r="J34" s="99"/>
      <c r="K34" s="99">
        <v>0</v>
      </c>
      <c r="L34" s="98">
        <f t="shared" si="5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8"/>
      <c r="Z34" s="98">
        <v>90000</v>
      </c>
      <c r="AA34" s="98">
        <v>90000</v>
      </c>
      <c r="AB34" s="98"/>
      <c r="AC34" s="98">
        <v>0</v>
      </c>
      <c r="AD34" s="98">
        <v>0</v>
      </c>
      <c r="AE34" s="99"/>
      <c r="AF34" s="99">
        <v>0</v>
      </c>
      <c r="AG34" s="98">
        <v>90000</v>
      </c>
      <c r="AH34" s="98">
        <v>90000</v>
      </c>
    </row>
    <row r="35" spans="1:34" s="73" customFormat="1" ht="15">
      <c r="A35" s="108" t="s">
        <v>33</v>
      </c>
      <c r="B35" s="89" t="s">
        <v>83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5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8"/>
      <c r="Z35" s="99">
        <v>0</v>
      </c>
      <c r="AA35" s="98">
        <f>Y35+Z35</f>
        <v>0</v>
      </c>
      <c r="AB35" s="98"/>
      <c r="AC35" s="99">
        <v>0</v>
      </c>
      <c r="AD35" s="98">
        <f>AB35+AC35</f>
        <v>0</v>
      </c>
      <c r="AE35" s="99"/>
      <c r="AF35" s="99"/>
      <c r="AG35" s="98">
        <f>AE35+AF35</f>
        <v>0</v>
      </c>
      <c r="AH35" s="98">
        <f>L35+F35+O35+I35</f>
        <v>0</v>
      </c>
    </row>
    <row r="36" spans="1:34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v>126100</v>
      </c>
      <c r="F36" s="100">
        <f aca="true" t="shared" si="14" ref="F36:O36">F38+F39+F37</f>
        <v>126100</v>
      </c>
      <c r="G36" s="100">
        <f>G38+G39+G37</f>
        <v>0</v>
      </c>
      <c r="H36" s="100">
        <v>3362800</v>
      </c>
      <c r="I36" s="100">
        <f>I38+I39+I37</f>
        <v>3362800</v>
      </c>
      <c r="J36" s="100">
        <f t="shared" si="14"/>
        <v>0</v>
      </c>
      <c r="K36" s="100">
        <f t="shared" si="14"/>
        <v>0</v>
      </c>
      <c r="L36" s="100">
        <f t="shared" si="14"/>
        <v>0</v>
      </c>
      <c r="M36" s="100">
        <f t="shared" si="14"/>
        <v>0</v>
      </c>
      <c r="N36" s="100">
        <f>N38+N39+N37</f>
        <v>0</v>
      </c>
      <c r="O36" s="100">
        <f t="shared" si="14"/>
        <v>0</v>
      </c>
      <c r="P36" s="100">
        <f aca="true" t="shared" si="15" ref="P36:AG36">P38+P39+P37</f>
        <v>0</v>
      </c>
      <c r="Q36" s="100">
        <f t="shared" si="15"/>
        <v>0</v>
      </c>
      <c r="R36" s="100">
        <f t="shared" si="15"/>
        <v>0</v>
      </c>
      <c r="S36" s="100">
        <f t="shared" si="15"/>
        <v>0</v>
      </c>
      <c r="T36" s="100">
        <f t="shared" si="15"/>
        <v>0</v>
      </c>
      <c r="U36" s="100">
        <f t="shared" si="15"/>
        <v>0</v>
      </c>
      <c r="V36" s="100">
        <f t="shared" si="15"/>
        <v>0</v>
      </c>
      <c r="W36" s="100">
        <f t="shared" si="15"/>
        <v>0</v>
      </c>
      <c r="X36" s="100">
        <f t="shared" si="15"/>
        <v>0</v>
      </c>
      <c r="Y36" s="100">
        <f>Y38+Y39+Y37</f>
        <v>0</v>
      </c>
      <c r="Z36" s="100">
        <v>0</v>
      </c>
      <c r="AA36" s="100">
        <f>AA38+AA39+AA37</f>
        <v>0</v>
      </c>
      <c r="AB36" s="100">
        <f>AB38+AB39+AB37</f>
        <v>0</v>
      </c>
      <c r="AC36" s="100">
        <v>0</v>
      </c>
      <c r="AD36" s="100">
        <f>AD38+AD39+AD37</f>
        <v>0</v>
      </c>
      <c r="AE36" s="100">
        <f t="shared" si="15"/>
        <v>0</v>
      </c>
      <c r="AF36" s="100">
        <f t="shared" si="15"/>
        <v>0</v>
      </c>
      <c r="AG36" s="100">
        <f t="shared" si="15"/>
        <v>0</v>
      </c>
      <c r="AH36" s="98">
        <f>L36+F36+O36+I36+X36</f>
        <v>3488900</v>
      </c>
    </row>
    <row r="37" spans="1:34" s="94" customFormat="1" ht="15">
      <c r="A37" s="108" t="s">
        <v>36</v>
      </c>
      <c r="B37" s="89" t="s">
        <v>95</v>
      </c>
      <c r="C37" s="84">
        <v>226</v>
      </c>
      <c r="D37" s="100"/>
      <c r="E37" s="100"/>
      <c r="F37" s="100"/>
      <c r="G37" s="100"/>
      <c r="H37" s="100">
        <v>3362800</v>
      </c>
      <c r="I37" s="100">
        <f>SUM(H37)</f>
        <v>3362800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>
        <v>0</v>
      </c>
      <c r="AA37" s="100">
        <f>SUM(Z37)</f>
        <v>0</v>
      </c>
      <c r="AB37" s="100"/>
      <c r="AC37" s="100">
        <v>0</v>
      </c>
      <c r="AD37" s="100">
        <f>SUM(AC37)</f>
        <v>0</v>
      </c>
      <c r="AE37" s="100"/>
      <c r="AF37" s="100"/>
      <c r="AG37" s="100"/>
      <c r="AH37" s="98">
        <f>L37+F37+O37+I37+X37+AG37</f>
        <v>3362800</v>
      </c>
    </row>
    <row r="38" spans="1:34" s="73" customFormat="1" ht="15">
      <c r="A38" s="108" t="s">
        <v>36</v>
      </c>
      <c r="B38" s="89" t="s">
        <v>42</v>
      </c>
      <c r="C38" s="84">
        <v>226</v>
      </c>
      <c r="D38" s="99"/>
      <c r="E38" s="99">
        <v>126100</v>
      </c>
      <c r="F38" s="98">
        <f t="shared" si="2"/>
        <v>126100</v>
      </c>
      <c r="G38" s="98"/>
      <c r="H38" s="99">
        <v>0</v>
      </c>
      <c r="I38" s="98">
        <f>G38+H38</f>
        <v>0</v>
      </c>
      <c r="J38" s="99"/>
      <c r="K38" s="99"/>
      <c r="L38" s="98">
        <f t="shared" si="5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8"/>
      <c r="Z38" s="99">
        <v>0</v>
      </c>
      <c r="AA38" s="98">
        <f>Y38+Z38</f>
        <v>0</v>
      </c>
      <c r="AB38" s="98"/>
      <c r="AC38" s="99">
        <v>0</v>
      </c>
      <c r="AD38" s="98">
        <f>AB38+AC38</f>
        <v>0</v>
      </c>
      <c r="AE38" s="99"/>
      <c r="AF38" s="99"/>
      <c r="AG38" s="98">
        <f>AE38+AF38</f>
        <v>0</v>
      </c>
      <c r="AH38" s="98">
        <f>L38+F38+O38+I38</f>
        <v>126100</v>
      </c>
    </row>
    <row r="39" spans="1:34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2"/>
        <v>0</v>
      </c>
      <c r="G39" s="98"/>
      <c r="H39" s="98"/>
      <c r="I39" s="98"/>
      <c r="J39" s="99"/>
      <c r="K39" s="99"/>
      <c r="L39" s="98">
        <f t="shared" si="5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8"/>
      <c r="Z39" s="98"/>
      <c r="AA39" s="98"/>
      <c r="AB39" s="98"/>
      <c r="AC39" s="98"/>
      <c r="AD39" s="98"/>
      <c r="AE39" s="99"/>
      <c r="AF39" s="99"/>
      <c r="AG39" s="98">
        <f>AE39+AF39</f>
        <v>0</v>
      </c>
      <c r="AH39" s="98">
        <f t="shared" si="6"/>
        <v>0</v>
      </c>
    </row>
    <row r="40" spans="1:34" s="73" customFormat="1" ht="27.75" customHeight="1">
      <c r="A40" s="108" t="s">
        <v>39</v>
      </c>
      <c r="B40" s="89" t="s">
        <v>95</v>
      </c>
      <c r="C40" s="84">
        <v>262</v>
      </c>
      <c r="D40" s="99"/>
      <c r="E40" s="99"/>
      <c r="F40" s="98">
        <f t="shared" si="2"/>
        <v>0</v>
      </c>
      <c r="G40" s="98"/>
      <c r="H40" s="98"/>
      <c r="I40" s="98"/>
      <c r="J40" s="99"/>
      <c r="K40" s="99"/>
      <c r="L40" s="98">
        <f t="shared" si="5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8"/>
      <c r="Z40" s="98"/>
      <c r="AA40" s="98"/>
      <c r="AB40" s="98"/>
      <c r="AC40" s="98"/>
      <c r="AD40" s="98"/>
      <c r="AE40" s="99"/>
      <c r="AF40" s="99"/>
      <c r="AG40" s="98">
        <f>AE40+AF40</f>
        <v>0</v>
      </c>
      <c r="AH40" s="98">
        <f>L40+F40+O40+X40</f>
        <v>0</v>
      </c>
    </row>
    <row r="41" spans="1:34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8"/>
      <c r="Z41" s="98"/>
      <c r="AA41" s="98"/>
      <c r="AB41" s="98"/>
      <c r="AC41" s="98"/>
      <c r="AD41" s="98"/>
      <c r="AE41" s="99"/>
      <c r="AF41" s="99"/>
      <c r="AG41" s="98">
        <v>0</v>
      </c>
      <c r="AH41" s="98"/>
    </row>
    <row r="42" spans="1:34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6" ref="E42:O42">E44+E45+E43</f>
        <v>65000</v>
      </c>
      <c r="F42" s="100">
        <f t="shared" si="16"/>
        <v>65000</v>
      </c>
      <c r="G42" s="100"/>
      <c r="H42" s="100"/>
      <c r="I42" s="100"/>
      <c r="J42" s="100">
        <f t="shared" si="16"/>
        <v>0</v>
      </c>
      <c r="K42" s="100">
        <f t="shared" si="16"/>
        <v>0</v>
      </c>
      <c r="L42" s="100">
        <f t="shared" si="16"/>
        <v>0</v>
      </c>
      <c r="M42" s="100">
        <f t="shared" si="16"/>
        <v>0</v>
      </c>
      <c r="N42" s="100">
        <f t="shared" si="16"/>
        <v>0</v>
      </c>
      <c r="O42" s="100">
        <f t="shared" si="16"/>
        <v>0</v>
      </c>
      <c r="P42" s="100">
        <f aca="true" t="shared" si="17" ref="P42:V42">P44+P45+P43</f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v>0</v>
      </c>
      <c r="X42" s="100">
        <f>X44+X45+X43</f>
        <v>0</v>
      </c>
      <c r="Y42" s="100"/>
      <c r="Z42" s="100"/>
      <c r="AA42" s="100"/>
      <c r="AB42" s="100"/>
      <c r="AC42" s="100"/>
      <c r="AD42" s="100"/>
      <c r="AE42" s="100">
        <f>AE44+AE45+AE43</f>
        <v>0</v>
      </c>
      <c r="AF42" s="100">
        <f>AF44+AF45+AF43</f>
        <v>0</v>
      </c>
      <c r="AG42" s="100">
        <f>AG44+AG45+AG43</f>
        <v>0</v>
      </c>
      <c r="AH42" s="98">
        <f t="shared" si="6"/>
        <v>65000</v>
      </c>
    </row>
    <row r="43" spans="1:34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98">
        <f t="shared" si="6"/>
        <v>0</v>
      </c>
    </row>
    <row r="44" spans="1:34" s="73" customFormat="1" ht="15">
      <c r="A44" s="108" t="s">
        <v>41</v>
      </c>
      <c r="B44" s="89" t="s">
        <v>42</v>
      </c>
      <c r="C44" s="84" t="s">
        <v>115</v>
      </c>
      <c r="D44" s="99"/>
      <c r="E44" s="99">
        <v>50000</v>
      </c>
      <c r="F44" s="98">
        <f t="shared" si="2"/>
        <v>50000</v>
      </c>
      <c r="G44" s="98"/>
      <c r="H44" s="98"/>
      <c r="I44" s="98"/>
      <c r="J44" s="99"/>
      <c r="K44" s="99"/>
      <c r="L44" s="98">
        <f t="shared" si="5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8"/>
      <c r="Z44" s="98"/>
      <c r="AA44" s="98"/>
      <c r="AB44" s="98"/>
      <c r="AC44" s="98"/>
      <c r="AD44" s="98"/>
      <c r="AE44" s="99"/>
      <c r="AF44" s="99"/>
      <c r="AG44" s="98">
        <f>AE44+AF44</f>
        <v>0</v>
      </c>
      <c r="AH44" s="98">
        <f t="shared" si="6"/>
        <v>50000</v>
      </c>
    </row>
    <row r="45" spans="1:34" s="73" customFormat="1" ht="15">
      <c r="A45" s="108" t="s">
        <v>41</v>
      </c>
      <c r="B45" s="89" t="s">
        <v>122</v>
      </c>
      <c r="C45" s="84" t="s">
        <v>115</v>
      </c>
      <c r="D45" s="101"/>
      <c r="E45" s="101">
        <v>15000</v>
      </c>
      <c r="F45" s="98">
        <f t="shared" si="2"/>
        <v>15000</v>
      </c>
      <c r="G45" s="98"/>
      <c r="H45" s="98"/>
      <c r="I45" s="98"/>
      <c r="J45" s="101"/>
      <c r="K45" s="101"/>
      <c r="L45" s="98">
        <f t="shared" si="5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98"/>
      <c r="Z45" s="98"/>
      <c r="AA45" s="98"/>
      <c r="AB45" s="98"/>
      <c r="AC45" s="98"/>
      <c r="AD45" s="98"/>
      <c r="AE45" s="101"/>
      <c r="AF45" s="101"/>
      <c r="AG45" s="98">
        <f>AE45+AF45</f>
        <v>0</v>
      </c>
      <c r="AH45" s="98">
        <f t="shared" si="6"/>
        <v>15000</v>
      </c>
    </row>
    <row r="46" spans="1:34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8" ref="E46:O46">E47+E49+E48</f>
        <v>0</v>
      </c>
      <c r="F46" s="100">
        <f t="shared" si="18"/>
        <v>0</v>
      </c>
      <c r="G46" s="100"/>
      <c r="H46" s="100"/>
      <c r="I46" s="100"/>
      <c r="J46" s="100">
        <f t="shared" si="18"/>
        <v>0</v>
      </c>
      <c r="K46" s="100">
        <f t="shared" si="18"/>
        <v>0</v>
      </c>
      <c r="L46" s="100">
        <f t="shared" si="18"/>
        <v>0</v>
      </c>
      <c r="M46" s="100">
        <f t="shared" si="18"/>
        <v>0</v>
      </c>
      <c r="N46" s="100">
        <f t="shared" si="18"/>
        <v>0</v>
      </c>
      <c r="O46" s="100">
        <f t="shared" si="18"/>
        <v>0</v>
      </c>
      <c r="P46" s="100">
        <f aca="true" t="shared" si="19" ref="P46:AG46">P47+P49+P48</f>
        <v>0</v>
      </c>
      <c r="Q46" s="100">
        <f t="shared" si="19"/>
        <v>0</v>
      </c>
      <c r="R46" s="100">
        <f t="shared" si="19"/>
        <v>0</v>
      </c>
      <c r="S46" s="100">
        <f t="shared" si="19"/>
        <v>0</v>
      </c>
      <c r="T46" s="100">
        <f t="shared" si="19"/>
        <v>0</v>
      </c>
      <c r="U46" s="100">
        <f t="shared" si="19"/>
        <v>0</v>
      </c>
      <c r="V46" s="100">
        <f t="shared" si="19"/>
        <v>0</v>
      </c>
      <c r="W46" s="100">
        <f t="shared" si="19"/>
        <v>0</v>
      </c>
      <c r="X46" s="100">
        <f t="shared" si="19"/>
        <v>0</v>
      </c>
      <c r="Y46" s="100"/>
      <c r="Z46" s="100"/>
      <c r="AA46" s="100"/>
      <c r="AB46" s="100">
        <f>AB47+AB48</f>
        <v>0</v>
      </c>
      <c r="AC46" s="100">
        <f>AC47+AC48</f>
        <v>13000</v>
      </c>
      <c r="AD46" s="100">
        <f>AD47+AD48</f>
        <v>13000</v>
      </c>
      <c r="AE46" s="100">
        <f t="shared" si="19"/>
        <v>0</v>
      </c>
      <c r="AF46" s="100">
        <f t="shared" si="19"/>
        <v>0</v>
      </c>
      <c r="AG46" s="100">
        <f t="shared" si="19"/>
        <v>0</v>
      </c>
      <c r="AH46" s="98">
        <f t="shared" si="6"/>
        <v>0</v>
      </c>
    </row>
    <row r="47" spans="1:34" s="73" customFormat="1" ht="30">
      <c r="A47" s="108" t="s">
        <v>49</v>
      </c>
      <c r="B47" s="89" t="s">
        <v>42</v>
      </c>
      <c r="C47" s="84" t="s">
        <v>50</v>
      </c>
      <c r="D47" s="99"/>
      <c r="E47" s="99"/>
      <c r="F47" s="98">
        <f t="shared" si="2"/>
        <v>0</v>
      </c>
      <c r="G47" s="98"/>
      <c r="H47" s="98"/>
      <c r="I47" s="98"/>
      <c r="J47" s="99"/>
      <c r="K47" s="99"/>
      <c r="L47" s="98">
        <f t="shared" si="5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8"/>
      <c r="Z47" s="98"/>
      <c r="AA47" s="98"/>
      <c r="AB47" s="98"/>
      <c r="AC47" s="98">
        <v>13000</v>
      </c>
      <c r="AD47" s="100">
        <f>SUM(AC47)</f>
        <v>13000</v>
      </c>
      <c r="AE47" s="99"/>
      <c r="AF47" s="99"/>
      <c r="AG47" s="98">
        <f>AE47+AF47</f>
        <v>0</v>
      </c>
      <c r="AH47" s="98">
        <f t="shared" si="6"/>
        <v>0</v>
      </c>
    </row>
    <row r="48" spans="1:34" s="73" customFormat="1" ht="30">
      <c r="A48" s="108" t="s">
        <v>49</v>
      </c>
      <c r="B48" s="89"/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8"/>
      <c r="Z48" s="98"/>
      <c r="AA48" s="98"/>
      <c r="AB48" s="98"/>
      <c r="AC48" s="98"/>
      <c r="AD48" s="98"/>
      <c r="AE48" s="99"/>
      <c r="AF48" s="99"/>
      <c r="AG48" s="98"/>
      <c r="AH48" s="98">
        <f t="shared" si="6"/>
        <v>0</v>
      </c>
    </row>
    <row r="49" spans="1:34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2"/>
        <v>0</v>
      </c>
      <c r="G49" s="98"/>
      <c r="H49" s="98"/>
      <c r="I49" s="98"/>
      <c r="J49" s="99"/>
      <c r="K49" s="99"/>
      <c r="L49" s="98">
        <f t="shared" si="5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8"/>
      <c r="Z49" s="98"/>
      <c r="AA49" s="98"/>
      <c r="AB49" s="98"/>
      <c r="AC49" s="98"/>
      <c r="AD49" s="98"/>
      <c r="AE49" s="99"/>
      <c r="AF49" s="99"/>
      <c r="AG49" s="98">
        <f>AE49+AF49</f>
        <v>0</v>
      </c>
      <c r="AH49" s="98">
        <f t="shared" si="6"/>
        <v>0</v>
      </c>
    </row>
    <row r="50" spans="1:34" s="94" customFormat="1" ht="29.25" customHeight="1">
      <c r="A50" s="109" t="s">
        <v>53</v>
      </c>
      <c r="B50" s="89" t="s">
        <v>95</v>
      </c>
      <c r="C50" s="110">
        <v>340</v>
      </c>
      <c r="D50" s="100">
        <f aca="true" t="shared" si="20" ref="D50:O50">D52+D53+D54+D55+D51</f>
        <v>0</v>
      </c>
      <c r="E50" s="100">
        <f t="shared" si="20"/>
        <v>0</v>
      </c>
      <c r="F50" s="100">
        <f t="shared" si="20"/>
        <v>0</v>
      </c>
      <c r="G50" s="100"/>
      <c r="H50" s="100"/>
      <c r="I50" s="100"/>
      <c r="J50" s="100">
        <f t="shared" si="20"/>
        <v>0</v>
      </c>
      <c r="K50" s="100">
        <f t="shared" si="20"/>
        <v>102000</v>
      </c>
      <c r="L50" s="100">
        <f t="shared" si="20"/>
        <v>102000</v>
      </c>
      <c r="M50" s="100">
        <f t="shared" si="20"/>
        <v>0</v>
      </c>
      <c r="N50" s="100">
        <f t="shared" si="20"/>
        <v>0</v>
      </c>
      <c r="O50" s="100">
        <f t="shared" si="20"/>
        <v>0</v>
      </c>
      <c r="P50" s="100">
        <f aca="true" t="shared" si="21" ref="P50:V50">P52+P53+P54+P55+P51</f>
        <v>0</v>
      </c>
      <c r="Q50" s="100">
        <f t="shared" si="21"/>
        <v>0</v>
      </c>
      <c r="R50" s="100">
        <f t="shared" si="21"/>
        <v>0</v>
      </c>
      <c r="S50" s="100">
        <f t="shared" si="21"/>
        <v>0</v>
      </c>
      <c r="T50" s="100">
        <f t="shared" si="21"/>
        <v>0</v>
      </c>
      <c r="U50" s="100">
        <f t="shared" si="21"/>
        <v>0</v>
      </c>
      <c r="V50" s="100">
        <f t="shared" si="21"/>
        <v>0</v>
      </c>
      <c r="W50" s="100">
        <v>0</v>
      </c>
      <c r="X50" s="100">
        <f>X52+X53+X54+X55+X51</f>
        <v>0</v>
      </c>
      <c r="Y50" s="100"/>
      <c r="Z50" s="100"/>
      <c r="AA50" s="100"/>
      <c r="AB50" s="100"/>
      <c r="AC50" s="100"/>
      <c r="AD50" s="100"/>
      <c r="AE50" s="100">
        <f>AE52+AE53+AE54+AE55+AE51</f>
        <v>0</v>
      </c>
      <c r="AF50" s="100">
        <f>AF52+AF53+AF54+AF55+AF51</f>
        <v>30000</v>
      </c>
      <c r="AG50" s="100">
        <f>AG52+AG53+AG54+AG55+AG51</f>
        <v>30000</v>
      </c>
      <c r="AH50" s="98">
        <f>L50+F50+O50+R50+AG50</f>
        <v>132000</v>
      </c>
    </row>
    <row r="51" spans="1:34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98">
        <f t="shared" si="6"/>
        <v>0</v>
      </c>
    </row>
    <row r="52" spans="1:34" s="73" customFormat="1" ht="30">
      <c r="A52" s="108" t="s">
        <v>54</v>
      </c>
      <c r="B52" s="89" t="s">
        <v>95</v>
      </c>
      <c r="C52" s="84" t="s">
        <v>55</v>
      </c>
      <c r="D52" s="99"/>
      <c r="E52" s="99"/>
      <c r="F52" s="98">
        <f t="shared" si="2"/>
        <v>0</v>
      </c>
      <c r="G52" s="98"/>
      <c r="H52" s="98"/>
      <c r="I52" s="98"/>
      <c r="J52" s="99"/>
      <c r="K52" s="99">
        <v>102000</v>
      </c>
      <c r="L52" s="98">
        <f t="shared" si="5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8"/>
      <c r="Z52" s="98"/>
      <c r="AA52" s="98"/>
      <c r="AB52" s="98"/>
      <c r="AC52" s="98"/>
      <c r="AD52" s="98"/>
      <c r="AE52" s="99"/>
      <c r="AF52" s="99"/>
      <c r="AG52" s="98">
        <f>AE52+AF52</f>
        <v>0</v>
      </c>
      <c r="AH52" s="98">
        <f>L52+F52+O52+R52+AG52</f>
        <v>102000</v>
      </c>
    </row>
    <row r="53" spans="1:34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2"/>
        <v>0</v>
      </c>
      <c r="G53" s="98"/>
      <c r="H53" s="98"/>
      <c r="I53" s="98"/>
      <c r="J53" s="99"/>
      <c r="K53" s="99"/>
      <c r="L53" s="98">
        <f t="shared" si="5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8"/>
      <c r="Z53" s="98"/>
      <c r="AA53" s="98"/>
      <c r="AB53" s="98"/>
      <c r="AC53" s="98"/>
      <c r="AD53" s="98"/>
      <c r="AE53" s="99"/>
      <c r="AF53" s="99"/>
      <c r="AG53" s="98">
        <f>AE53+AF53</f>
        <v>0</v>
      </c>
      <c r="AH53" s="98">
        <f t="shared" si="6"/>
        <v>0</v>
      </c>
    </row>
    <row r="54" spans="1:34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2"/>
        <v>0</v>
      </c>
      <c r="G54" s="98"/>
      <c r="H54" s="98"/>
      <c r="I54" s="98"/>
      <c r="J54" s="99"/>
      <c r="K54" s="99"/>
      <c r="L54" s="98">
        <f t="shared" si="5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8"/>
      <c r="Z54" s="98"/>
      <c r="AA54" s="98"/>
      <c r="AB54" s="98"/>
      <c r="AC54" s="98"/>
      <c r="AD54" s="98"/>
      <c r="AE54" s="99"/>
      <c r="AF54" s="99"/>
      <c r="AG54" s="98">
        <f>AE54+AF54</f>
        <v>0</v>
      </c>
      <c r="AH54" s="98">
        <f t="shared" si="6"/>
        <v>0</v>
      </c>
    </row>
    <row r="55" spans="1:34" s="73" customFormat="1" ht="16.5" customHeight="1">
      <c r="A55" s="108" t="s">
        <v>60</v>
      </c>
      <c r="B55" s="89" t="s">
        <v>95</v>
      </c>
      <c r="C55" s="84" t="s">
        <v>61</v>
      </c>
      <c r="D55" s="99"/>
      <c r="E55" s="99">
        <v>0</v>
      </c>
      <c r="F55" s="98">
        <f t="shared" si="2"/>
        <v>0</v>
      </c>
      <c r="G55" s="98"/>
      <c r="H55" s="98"/>
      <c r="I55" s="98"/>
      <c r="J55" s="99"/>
      <c r="K55" s="99"/>
      <c r="L55" s="98">
        <f t="shared" si="5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8"/>
      <c r="Z55" s="98"/>
      <c r="AA55" s="98"/>
      <c r="AB55" s="98"/>
      <c r="AC55" s="98"/>
      <c r="AD55" s="98"/>
      <c r="AE55" s="99"/>
      <c r="AF55" s="99">
        <v>30000</v>
      </c>
      <c r="AG55" s="98">
        <f>AE55+AF55</f>
        <v>30000</v>
      </c>
      <c r="AH55" s="98">
        <f>L55+F55+O55+AG55</f>
        <v>30000</v>
      </c>
    </row>
    <row r="56" spans="1:34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74"/>
    </row>
    <row r="57" spans="1:34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74"/>
    </row>
    <row r="58" spans="1:34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74"/>
    </row>
    <row r="59" spans="1:34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74"/>
    </row>
    <row r="60" spans="1:34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74"/>
    </row>
    <row r="61" spans="1:34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74"/>
    </row>
    <row r="62" spans="1:34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74"/>
    </row>
    <row r="63" spans="1:34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74"/>
    </row>
    <row r="64" spans="1:34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74"/>
    </row>
    <row r="65" spans="1:34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74"/>
    </row>
    <row r="66" spans="1:34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74"/>
    </row>
    <row r="67" spans="1:34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74"/>
    </row>
    <row r="68" spans="1:34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74"/>
    </row>
    <row r="69" spans="1:34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74"/>
    </row>
    <row r="70" spans="1:34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74"/>
    </row>
    <row r="71" spans="1:34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74"/>
    </row>
    <row r="72" spans="1:34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74"/>
    </row>
    <row r="73" spans="1:34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:34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:44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5"/>
      <c r="AJ75" s="45"/>
      <c r="AK75" s="45"/>
      <c r="AL75" s="45"/>
      <c r="AM75" s="45"/>
      <c r="AP75" s="95"/>
      <c r="AQ75" s="95"/>
      <c r="AR75" s="95"/>
    </row>
    <row r="76" spans="1:44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5"/>
      <c r="AJ76" s="45"/>
      <c r="AK76" s="45"/>
      <c r="AL76" s="45"/>
      <c r="AM76" s="45"/>
      <c r="AP76" s="95"/>
      <c r="AQ76" s="95"/>
      <c r="AR76" s="95"/>
    </row>
    <row r="77" spans="1:44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5"/>
      <c r="AJ77" s="45"/>
      <c r="AK77" s="45"/>
      <c r="AL77" s="45"/>
      <c r="AM77" s="45"/>
      <c r="AP77" s="95"/>
      <c r="AQ77" s="95"/>
      <c r="AR77" s="95"/>
    </row>
    <row r="78" spans="1:44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P78" s="95"/>
      <c r="AQ78" s="95"/>
      <c r="AR78" s="95"/>
    </row>
    <row r="79" spans="1:44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P79" s="95"/>
      <c r="AQ79" s="95"/>
      <c r="AR79" s="95"/>
    </row>
    <row r="80" spans="1:44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P80" s="95"/>
      <c r="AQ80" s="95"/>
      <c r="AR80" s="95"/>
    </row>
    <row r="81" spans="1:44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P81" s="95"/>
      <c r="AQ81" s="95"/>
      <c r="AR81" s="95"/>
    </row>
    <row r="82" spans="1:44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P82" s="95"/>
      <c r="AQ82" s="95"/>
      <c r="AR82" s="95"/>
    </row>
    <row r="83" spans="1:44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P83" s="95"/>
      <c r="AQ83" s="95"/>
      <c r="AR83" s="95"/>
    </row>
    <row r="84" spans="1:44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P84" s="95"/>
      <c r="AQ84" s="95"/>
      <c r="AR84" s="95"/>
    </row>
    <row r="85" spans="1:44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P85" s="95"/>
      <c r="AQ85" s="95"/>
      <c r="AR85" s="95"/>
    </row>
    <row r="86" spans="1:44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P86" s="95"/>
      <c r="AQ86" s="95"/>
      <c r="AR86" s="95"/>
    </row>
    <row r="87" spans="1:44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P87" s="95"/>
      <c r="AQ87" s="95"/>
      <c r="AR87" s="95"/>
    </row>
    <row r="88" spans="1:44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P88" s="95"/>
      <c r="AQ88" s="95"/>
      <c r="AR88" s="95"/>
    </row>
    <row r="89" spans="1:44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P89" s="95"/>
      <c r="AQ89" s="95"/>
      <c r="AR89" s="95"/>
    </row>
    <row r="90" spans="1:44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P90" s="95"/>
      <c r="AQ90" s="95"/>
      <c r="AR90" s="95"/>
    </row>
    <row r="91" spans="1:44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P91" s="95"/>
      <c r="AQ91" s="95"/>
      <c r="AR91" s="95"/>
    </row>
    <row r="92" spans="1:44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P92" s="95"/>
      <c r="AQ92" s="95"/>
      <c r="AR92" s="95"/>
    </row>
    <row r="93" spans="1:44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P93" s="95"/>
      <c r="AQ93" s="95"/>
      <c r="AR93" s="95"/>
    </row>
    <row r="94" spans="1:44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P94" s="95"/>
      <c r="AQ94" s="95"/>
      <c r="AR94" s="95"/>
    </row>
    <row r="95" spans="1:44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P95" s="95"/>
      <c r="AQ95" s="95"/>
      <c r="AR95" s="95"/>
    </row>
    <row r="96" spans="1:44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P96" s="95"/>
      <c r="AQ96" s="95"/>
      <c r="AR96" s="95"/>
    </row>
    <row r="97" spans="1:44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P97" s="95"/>
      <c r="AQ97" s="95"/>
      <c r="AR97" s="95"/>
    </row>
    <row r="98" spans="1:44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P98" s="95"/>
      <c r="AQ98" s="95"/>
      <c r="AR98" s="95"/>
    </row>
    <row r="99" spans="1:44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P99" s="95"/>
      <c r="AQ99" s="95"/>
      <c r="AR99" s="95"/>
    </row>
    <row r="100" spans="1:44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P100" s="95"/>
      <c r="AQ100" s="95"/>
      <c r="AR100" s="95"/>
    </row>
    <row r="101" spans="1:34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:34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</sheetData>
  <sheetProtection/>
  <mergeCells count="26"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  <mergeCell ref="G8:I9"/>
    <mergeCell ref="M10:O10"/>
    <mergeCell ref="M8:O8"/>
    <mergeCell ref="P10:R10"/>
    <mergeCell ref="V8:X8"/>
    <mergeCell ref="V10:X10"/>
    <mergeCell ref="AE8:AG8"/>
    <mergeCell ref="AE10:AG10"/>
    <mergeCell ref="AH8:AH11"/>
    <mergeCell ref="P8:R8"/>
    <mergeCell ref="S8:U9"/>
    <mergeCell ref="S10:U10"/>
    <mergeCell ref="Y8:AA9"/>
    <mergeCell ref="Y10:AA10"/>
    <mergeCell ref="AB8:AD9"/>
    <mergeCell ref="AB10:AD10"/>
  </mergeCells>
  <printOptions horizontalCentered="1"/>
  <pageMargins left="0" right="0" top="0.7480314960629921" bottom="0.15748031496062992" header="0" footer="0"/>
  <pageSetup horizontalDpi="600" verticalDpi="600" orientation="landscape" paperSize="9" scale="45" r:id="rId1"/>
  <ignoredErrors>
    <ignoredError sqref="B19 B21 B23 B38:B39 B25:B36 B44 B53 B42 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view="pageBreakPreview" zoomScale="65" zoomScaleSheetLayoutView="65" zoomScalePageLayoutView="0" workbookViewId="0" topLeftCell="A31">
      <selection activeCell="J16" sqref="J16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47"/>
      <c r="S1" s="47"/>
      <c r="T1" s="47"/>
    </row>
    <row r="2" spans="1:28" s="17" customFormat="1" ht="18.75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0" s="48" customFormat="1" ht="12.75">
      <c r="A3" s="144"/>
      <c r="B3" s="145"/>
      <c r="E3" s="144"/>
      <c r="F3" s="145"/>
      <c r="R3" s="49"/>
      <c r="S3" s="49"/>
      <c r="T3" s="49"/>
    </row>
    <row r="4" spans="1:28" s="17" customFormat="1" ht="42.75" customHeight="1">
      <c r="A4" s="136" t="s">
        <v>2</v>
      </c>
      <c r="B4" s="136" t="s">
        <v>93</v>
      </c>
      <c r="C4" s="137" t="s">
        <v>3</v>
      </c>
      <c r="D4" s="139" t="s">
        <v>89</v>
      </c>
      <c r="E4" s="140"/>
      <c r="F4" s="140"/>
      <c r="G4" s="141"/>
      <c r="H4" s="136" t="s">
        <v>90</v>
      </c>
      <c r="I4" s="136"/>
      <c r="J4" s="136"/>
      <c r="K4" s="136"/>
      <c r="L4" s="136" t="s">
        <v>91</v>
      </c>
      <c r="M4" s="136"/>
      <c r="N4" s="136"/>
      <c r="O4" s="136"/>
      <c r="P4" s="136" t="s">
        <v>64</v>
      </c>
      <c r="Q4" s="136"/>
      <c r="R4" s="136"/>
      <c r="S4" s="136"/>
      <c r="T4" s="136" t="s">
        <v>64</v>
      </c>
      <c r="U4" s="136"/>
      <c r="V4" s="136"/>
      <c r="W4" s="136"/>
      <c r="X4" s="136" t="s">
        <v>92</v>
      </c>
      <c r="Y4" s="136"/>
      <c r="Z4" s="136"/>
      <c r="AA4" s="136"/>
      <c r="AB4" s="146" t="s">
        <v>107</v>
      </c>
    </row>
    <row r="5" spans="1:28" s="17" customFormat="1" ht="79.5" customHeight="1">
      <c r="A5" s="136"/>
      <c r="B5" s="136"/>
      <c r="C5" s="138"/>
      <c r="D5" s="79" t="s">
        <v>4</v>
      </c>
      <c r="E5" s="79" t="s">
        <v>5</v>
      </c>
      <c r="F5" s="79" t="s">
        <v>105</v>
      </c>
      <c r="G5" s="79" t="s">
        <v>65</v>
      </c>
      <c r="H5" s="79" t="s">
        <v>4</v>
      </c>
      <c r="I5" s="79" t="s">
        <v>5</v>
      </c>
      <c r="J5" s="79" t="s">
        <v>105</v>
      </c>
      <c r="K5" s="79" t="s">
        <v>65</v>
      </c>
      <c r="L5" s="79" t="s">
        <v>4</v>
      </c>
      <c r="M5" s="79" t="s">
        <v>5</v>
      </c>
      <c r="N5" s="79" t="s">
        <v>88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88</v>
      </c>
      <c r="AA5" s="79" t="s">
        <v>65</v>
      </c>
      <c r="AB5" s="147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144298.14</v>
      </c>
      <c r="E7" s="51">
        <f t="shared" si="1"/>
        <v>0</v>
      </c>
      <c r="F7" s="51">
        <f t="shared" si="1"/>
        <v>2350000</v>
      </c>
      <c r="G7" s="51">
        <f t="shared" si="1"/>
        <v>2494298.14</v>
      </c>
      <c r="H7" s="51">
        <v>0</v>
      </c>
      <c r="I7" s="51">
        <f t="shared" si="1"/>
        <v>26.98</v>
      </c>
      <c r="J7" s="52">
        <f t="shared" si="1"/>
        <v>1925791.5</v>
      </c>
      <c r="K7" s="52">
        <f t="shared" si="1"/>
        <v>1964279.88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1964279.88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4458578.02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3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3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3">AA8+O8+K8+G8</f>
        <v>0</v>
      </c>
    </row>
    <row r="9" spans="1:28" s="17" customFormat="1" ht="19.5" customHeight="1">
      <c r="A9" s="9" t="s">
        <v>70</v>
      </c>
      <c r="B9" s="31" t="s">
        <v>84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116</v>
      </c>
      <c r="C10" s="31" t="s">
        <v>116</v>
      </c>
      <c r="D10" s="51">
        <v>144298.14</v>
      </c>
      <c r="E10" s="51"/>
      <c r="F10" s="56">
        <v>2350000</v>
      </c>
      <c r="G10" s="51">
        <f>F10+E10+D10</f>
        <v>2494298.14</v>
      </c>
      <c r="H10" s="51">
        <v>38461.4</v>
      </c>
      <c r="I10" s="51">
        <v>26.98</v>
      </c>
      <c r="J10" s="57">
        <v>1687000</v>
      </c>
      <c r="K10" s="52">
        <f>J10+I10+H10</f>
        <v>1725488.38</v>
      </c>
      <c r="L10" s="51"/>
      <c r="M10" s="51"/>
      <c r="N10" s="56"/>
      <c r="O10" s="51">
        <f>N10+M10+L10</f>
        <v>0</v>
      </c>
      <c r="P10" s="51">
        <f t="shared" si="3"/>
        <v>1725488.38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4219786.52</v>
      </c>
    </row>
    <row r="11" spans="1:28" s="17" customFormat="1" ht="45">
      <c r="A11" s="9" t="s">
        <v>72</v>
      </c>
      <c r="B11" s="31" t="s">
        <v>85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238791.5</v>
      </c>
      <c r="K12" s="57">
        <f t="shared" si="5"/>
        <v>238791.5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238791.5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238791.5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86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>
        <v>199830</v>
      </c>
      <c r="K14" s="52">
        <f>J14+I14+H14</f>
        <v>199830</v>
      </c>
      <c r="L14" s="59"/>
      <c r="M14" s="59"/>
      <c r="N14" s="59"/>
      <c r="O14" s="51">
        <f>N14+M14+L14</f>
        <v>0</v>
      </c>
      <c r="P14" s="51">
        <f t="shared" si="3"/>
        <v>199830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199830</v>
      </c>
    </row>
    <row r="15" spans="1:28" s="62" customFormat="1" ht="30">
      <c r="A15" s="12" t="s">
        <v>76</v>
      </c>
      <c r="B15" s="31" t="s">
        <v>87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>
        <v>38961.5</v>
      </c>
      <c r="K15" s="52">
        <f>J15+I15+H15</f>
        <v>38961.5</v>
      </c>
      <c r="L15" s="59"/>
      <c r="M15" s="59"/>
      <c r="N15" s="59"/>
      <c r="O15" s="51">
        <f>N15+M15+L15</f>
        <v>0</v>
      </c>
      <c r="P15" s="51">
        <f t="shared" si="3"/>
        <v>38961.5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38961.5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3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E19+E20+E21+E22+E23+E26+E31+E32+E35+E39+E40+E46+E49+E38</f>
        <v>0</v>
      </c>
      <c r="F17" s="51">
        <f t="shared" si="7"/>
        <v>2350000</v>
      </c>
      <c r="G17" s="51">
        <f t="shared" si="7"/>
        <v>2494298.14</v>
      </c>
      <c r="H17" s="51">
        <f t="shared" si="7"/>
        <v>38461.4</v>
      </c>
      <c r="I17" s="51">
        <f t="shared" si="7"/>
        <v>26.98</v>
      </c>
      <c r="J17" s="51">
        <f t="shared" si="7"/>
        <v>1925791.5</v>
      </c>
      <c r="K17" s="51">
        <f t="shared" si="7"/>
        <v>1964279.88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1956707.2999999998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4458578.02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35000</v>
      </c>
      <c r="K20" s="52">
        <f>J20+I20+H20</f>
        <v>35000</v>
      </c>
      <c r="L20" s="56"/>
      <c r="M20" s="56"/>
      <c r="N20" s="56"/>
      <c r="O20" s="51">
        <f>N20+M20+L20</f>
        <v>0</v>
      </c>
      <c r="P20" s="51">
        <f t="shared" si="3"/>
        <v>35000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35000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5000</v>
      </c>
      <c r="E23" s="51">
        <f t="shared" si="8"/>
        <v>0</v>
      </c>
      <c r="F23" s="51">
        <f t="shared" si="8"/>
        <v>0</v>
      </c>
      <c r="G23" s="51">
        <f t="shared" si="8"/>
        <v>5000</v>
      </c>
      <c r="H23" s="51">
        <f t="shared" si="8"/>
        <v>0</v>
      </c>
      <c r="I23" s="51">
        <f t="shared" si="8"/>
        <v>0</v>
      </c>
      <c r="J23" s="52">
        <f t="shared" si="8"/>
        <v>55286.42</v>
      </c>
      <c r="K23" s="52">
        <f t="shared" si="8"/>
        <v>55286.42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55286.42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60286.42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>
        <v>5000</v>
      </c>
      <c r="E24" s="56"/>
      <c r="F24" s="56"/>
      <c r="G24" s="51">
        <f t="shared" si="2"/>
        <v>5000</v>
      </c>
      <c r="H24" s="56"/>
      <c r="I24" s="56"/>
      <c r="J24" s="57">
        <v>20000</v>
      </c>
      <c r="K24" s="52">
        <f>J24+I24+H24</f>
        <v>20000</v>
      </c>
      <c r="L24" s="56"/>
      <c r="M24" s="56"/>
      <c r="N24" s="56"/>
      <c r="O24" s="51">
        <f>N24+M24+L24</f>
        <v>0</v>
      </c>
      <c r="P24" s="51">
        <f t="shared" si="3"/>
        <v>20000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25000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>
        <v>35286.42</v>
      </c>
      <c r="K25" s="52">
        <f>J25+I25+H25</f>
        <v>35286.42</v>
      </c>
      <c r="L25" s="56"/>
      <c r="M25" s="56"/>
      <c r="N25" s="56"/>
      <c r="O25" s="51">
        <f>N25+M25+L25</f>
        <v>0</v>
      </c>
      <c r="P25" s="51">
        <f t="shared" si="3"/>
        <v>35286.42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35286.42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162800</v>
      </c>
      <c r="G32" s="51">
        <f t="shared" si="10"/>
        <v>206800</v>
      </c>
      <c r="H32" s="51">
        <f t="shared" si="10"/>
        <v>0</v>
      </c>
      <c r="I32" s="51">
        <f t="shared" si="10"/>
        <v>0</v>
      </c>
      <c r="J32" s="52">
        <f t="shared" si="10"/>
        <v>418069.32</v>
      </c>
      <c r="K32" s="52">
        <f t="shared" si="10"/>
        <v>418069.32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418069.32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624869.3200000001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44000</v>
      </c>
      <c r="E33" s="56"/>
      <c r="F33" s="56">
        <v>162800</v>
      </c>
      <c r="G33" s="51">
        <f t="shared" si="2"/>
        <v>206800</v>
      </c>
      <c r="H33" s="56">
        <v>0</v>
      </c>
      <c r="I33" s="56"/>
      <c r="J33" s="57">
        <v>418069.32</v>
      </c>
      <c r="K33" s="52">
        <f>J33+I33+H33</f>
        <v>418069.32</v>
      </c>
      <c r="L33" s="56"/>
      <c r="M33" s="56"/>
      <c r="N33" s="56"/>
      <c r="O33" s="51">
        <f>N33+M33+L33</f>
        <v>0</v>
      </c>
      <c r="P33" s="51">
        <f t="shared" si="3"/>
        <v>418069.32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624869.3200000001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172796.08</v>
      </c>
      <c r="G35" s="51">
        <f t="shared" si="11"/>
        <v>202796.08</v>
      </c>
      <c r="H35" s="51">
        <f t="shared" si="11"/>
        <v>38461.4</v>
      </c>
      <c r="I35" s="51">
        <f t="shared" si="11"/>
        <v>0</v>
      </c>
      <c r="J35" s="52">
        <f t="shared" si="11"/>
        <v>205470</v>
      </c>
      <c r="K35" s="52">
        <f t="shared" si="11"/>
        <v>243931.4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243931.4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446727.48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30000</v>
      </c>
      <c r="E36" s="56"/>
      <c r="F36" s="56">
        <v>172796.08</v>
      </c>
      <c r="G36" s="51">
        <f t="shared" si="2"/>
        <v>202796.08</v>
      </c>
      <c r="H36" s="56">
        <v>38461.4</v>
      </c>
      <c r="I36" s="56"/>
      <c r="J36" s="57">
        <v>205470</v>
      </c>
      <c r="K36" s="52">
        <f>J36+I36+H36</f>
        <v>243931.4</v>
      </c>
      <c r="L36" s="56"/>
      <c r="M36" s="56"/>
      <c r="N36" s="56"/>
      <c r="O36" s="51">
        <f>N36+M36+L36</f>
        <v>0</v>
      </c>
      <c r="P36" s="51">
        <f t="shared" si="3"/>
        <v>243931.4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446727.48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 aca="true" t="shared" si="12" ref="D40:I40">D43+D45+D41</f>
        <v>0</v>
      </c>
      <c r="E40" s="51">
        <f t="shared" si="12"/>
        <v>0</v>
      </c>
      <c r="F40" s="51">
        <f t="shared" si="12"/>
        <v>0</v>
      </c>
      <c r="G40" s="51">
        <f t="shared" si="12"/>
        <v>0</v>
      </c>
      <c r="H40" s="51">
        <f t="shared" si="12"/>
        <v>0</v>
      </c>
      <c r="I40" s="51">
        <f t="shared" si="12"/>
        <v>0</v>
      </c>
      <c r="J40" s="51">
        <f>J43+J45+J41+J42+J44</f>
        <v>15072.58</v>
      </c>
      <c r="K40" s="51">
        <f>K43+K45+K41+K42+K44</f>
        <v>15072.58</v>
      </c>
      <c r="L40" s="51">
        <f aca="true" t="shared" si="13" ref="L40:AA40">L43+L45+L41</f>
        <v>0</v>
      </c>
      <c r="M40" s="51">
        <f t="shared" si="13"/>
        <v>0</v>
      </c>
      <c r="N40" s="51">
        <f t="shared" si="13"/>
        <v>0</v>
      </c>
      <c r="O40" s="51">
        <f t="shared" si="13"/>
        <v>0</v>
      </c>
      <c r="P40" s="51">
        <f t="shared" si="13"/>
        <v>7500</v>
      </c>
      <c r="Q40" s="51">
        <f t="shared" si="13"/>
        <v>0</v>
      </c>
      <c r="R40" s="51">
        <f t="shared" si="13"/>
        <v>0</v>
      </c>
      <c r="S40" s="51">
        <f t="shared" si="13"/>
        <v>0</v>
      </c>
      <c r="T40" s="51">
        <f t="shared" si="13"/>
        <v>0</v>
      </c>
      <c r="U40" s="51">
        <f t="shared" si="13"/>
        <v>0</v>
      </c>
      <c r="V40" s="51">
        <f t="shared" si="13"/>
        <v>0</v>
      </c>
      <c r="W40" s="51">
        <f t="shared" si="13"/>
        <v>0</v>
      </c>
      <c r="X40" s="51">
        <f t="shared" si="13"/>
        <v>0</v>
      </c>
      <c r="Y40" s="51">
        <f t="shared" si="13"/>
        <v>0</v>
      </c>
      <c r="Z40" s="51">
        <f t="shared" si="13"/>
        <v>0</v>
      </c>
      <c r="AA40" s="51">
        <f t="shared" si="13"/>
        <v>0</v>
      </c>
      <c r="AB40" s="52">
        <f>AA40+O40+K40+G40</f>
        <v>15072.58</v>
      </c>
    </row>
    <row r="41" spans="1:28" s="70" customFormat="1" ht="15">
      <c r="A41" s="40" t="s">
        <v>41</v>
      </c>
      <c r="B41" s="31" t="s">
        <v>42</v>
      </c>
      <c r="C41" s="31" t="s">
        <v>115</v>
      </c>
      <c r="D41" s="67"/>
      <c r="E41" s="67"/>
      <c r="F41" s="67"/>
      <c r="G41" s="51">
        <f t="shared" si="2"/>
        <v>0</v>
      </c>
      <c r="H41" s="67"/>
      <c r="I41" s="67"/>
      <c r="J41" s="68">
        <v>7000</v>
      </c>
      <c r="K41" s="52">
        <f>J41+I41+H41</f>
        <v>7000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7000</v>
      </c>
    </row>
    <row r="42" spans="1:28" s="70" customFormat="1" ht="15">
      <c r="A42" s="40" t="s">
        <v>41</v>
      </c>
      <c r="B42" s="31" t="s">
        <v>103</v>
      </c>
      <c r="C42" s="31" t="s">
        <v>113</v>
      </c>
      <c r="D42" s="56"/>
      <c r="E42" s="56"/>
      <c r="F42" s="56"/>
      <c r="G42" s="51">
        <f>F42+E42+D42</f>
        <v>0</v>
      </c>
      <c r="H42" s="56"/>
      <c r="I42" s="56"/>
      <c r="J42" s="57">
        <v>305.75</v>
      </c>
      <c r="K42" s="52">
        <f>J42+I42+H42</f>
        <v>305.75</v>
      </c>
      <c r="L42" s="56"/>
      <c r="M42" s="56"/>
      <c r="N42" s="56"/>
      <c r="O42" s="51">
        <f>N42+M42+L42</f>
        <v>0</v>
      </c>
      <c r="P42" s="51">
        <f>K42+O42</f>
        <v>305.75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305.75</v>
      </c>
    </row>
    <row r="43" spans="1:28" s="17" customFormat="1" ht="30" customHeight="1">
      <c r="A43" s="40" t="s">
        <v>41</v>
      </c>
      <c r="B43" s="31" t="s">
        <v>44</v>
      </c>
      <c r="C43" s="31" t="s">
        <v>113</v>
      </c>
      <c r="D43" s="56"/>
      <c r="E43" s="56"/>
      <c r="F43" s="56"/>
      <c r="G43" s="51">
        <f t="shared" si="2"/>
        <v>0</v>
      </c>
      <c r="H43" s="56"/>
      <c r="I43" s="56"/>
      <c r="J43" s="57">
        <v>7500</v>
      </c>
      <c r="K43" s="52">
        <f>J43+I43+H43</f>
        <v>7500</v>
      </c>
      <c r="L43" s="56"/>
      <c r="M43" s="56"/>
      <c r="N43" s="56"/>
      <c r="O43" s="51">
        <f>N43+M43+L43</f>
        <v>0</v>
      </c>
      <c r="P43" s="51">
        <f t="shared" si="3"/>
        <v>7500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7500</v>
      </c>
    </row>
    <row r="44" spans="1:28" s="17" customFormat="1" ht="30" customHeight="1">
      <c r="A44" s="40" t="s">
        <v>41</v>
      </c>
      <c r="B44" s="31" t="s">
        <v>118</v>
      </c>
      <c r="C44" s="31" t="s">
        <v>119</v>
      </c>
      <c r="D44" s="56"/>
      <c r="E44" s="56"/>
      <c r="F44" s="56"/>
      <c r="G44" s="51"/>
      <c r="H44" s="56"/>
      <c r="I44" s="56"/>
      <c r="J44" s="57">
        <v>266.83</v>
      </c>
      <c r="K44" s="52">
        <f>J44+I44+H44</f>
        <v>266.83</v>
      </c>
      <c r="L44" s="56"/>
      <c r="M44" s="56"/>
      <c r="N44" s="56"/>
      <c r="O44" s="51"/>
      <c r="P44" s="51"/>
      <c r="Q44" s="56"/>
      <c r="R44" s="58"/>
      <c r="S44" s="58"/>
      <c r="T44" s="53"/>
      <c r="U44" s="56"/>
      <c r="V44" s="56"/>
      <c r="W44" s="56"/>
      <c r="X44" s="56"/>
      <c r="Y44" s="56"/>
      <c r="Z44" s="56"/>
      <c r="AA44" s="51">
        <f>Z44+Y44+X44</f>
        <v>0</v>
      </c>
      <c r="AB44" s="52">
        <f>AA44+O44+K44+G44</f>
        <v>266.83</v>
      </c>
    </row>
    <row r="45" spans="1:28" s="17" customFormat="1" ht="45">
      <c r="A45" s="40" t="s">
        <v>45</v>
      </c>
      <c r="B45" s="31" t="s">
        <v>46</v>
      </c>
      <c r="C45" s="31" t="s">
        <v>47</v>
      </c>
      <c r="D45" s="56"/>
      <c r="E45" s="56"/>
      <c r="F45" s="56"/>
      <c r="G45" s="51">
        <f t="shared" si="2"/>
        <v>0</v>
      </c>
      <c r="H45" s="56"/>
      <c r="I45" s="56"/>
      <c r="J45" s="57"/>
      <c r="K45" s="52">
        <f>J45+I45+H45</f>
        <v>0</v>
      </c>
      <c r="L45" s="56"/>
      <c r="M45" s="56"/>
      <c r="N45" s="56"/>
      <c r="O45" s="51">
        <f>N45+M45+L45</f>
        <v>0</v>
      </c>
      <c r="P45" s="51">
        <f t="shared" si="3"/>
        <v>0</v>
      </c>
      <c r="Q45" s="56"/>
      <c r="R45" s="58"/>
      <c r="S45" s="58"/>
      <c r="T45" s="53">
        <f t="shared" si="6"/>
        <v>0</v>
      </c>
      <c r="U45" s="56"/>
      <c r="V45" s="56"/>
      <c r="W45" s="56"/>
      <c r="X45" s="56"/>
      <c r="Y45" s="56"/>
      <c r="Z45" s="56"/>
      <c r="AA45" s="51">
        <f>Z45+Y45+X45</f>
        <v>0</v>
      </c>
      <c r="AB45" s="52">
        <f t="shared" si="4"/>
        <v>0</v>
      </c>
    </row>
    <row r="46" spans="1:28" s="70" customFormat="1" ht="28.5">
      <c r="A46" s="81" t="s">
        <v>48</v>
      </c>
      <c r="B46" s="31"/>
      <c r="C46" s="78">
        <v>310</v>
      </c>
      <c r="D46" s="51">
        <f aca="true" t="shared" si="14" ref="D46:O46">D47+D48</f>
        <v>0</v>
      </c>
      <c r="E46" s="51">
        <f t="shared" si="14"/>
        <v>0</v>
      </c>
      <c r="F46" s="51">
        <f t="shared" si="14"/>
        <v>110000</v>
      </c>
      <c r="G46" s="51">
        <f t="shared" si="14"/>
        <v>110000</v>
      </c>
      <c r="H46" s="51">
        <f t="shared" si="14"/>
        <v>0</v>
      </c>
      <c r="I46" s="51">
        <f t="shared" si="14"/>
        <v>0</v>
      </c>
      <c r="J46" s="52">
        <f t="shared" si="14"/>
        <v>40000</v>
      </c>
      <c r="K46" s="52">
        <f t="shared" si="14"/>
        <v>40000</v>
      </c>
      <c r="L46" s="51">
        <f t="shared" si="14"/>
        <v>0</v>
      </c>
      <c r="M46" s="51">
        <f t="shared" si="14"/>
        <v>0</v>
      </c>
      <c r="N46" s="51">
        <f t="shared" si="14"/>
        <v>0</v>
      </c>
      <c r="O46" s="51">
        <f t="shared" si="14"/>
        <v>0</v>
      </c>
      <c r="P46" s="51">
        <f t="shared" si="3"/>
        <v>40000</v>
      </c>
      <c r="Q46" s="82"/>
      <c r="R46" s="82">
        <f>R47+R48</f>
        <v>0</v>
      </c>
      <c r="S46" s="82">
        <f>S47+S48</f>
        <v>60000</v>
      </c>
      <c r="T46" s="82">
        <f>T47+T48</f>
        <v>60000</v>
      </c>
      <c r="U46" s="82"/>
      <c r="V46" s="82"/>
      <c r="W46" s="82"/>
      <c r="X46" s="51">
        <f>X47+X48</f>
        <v>0</v>
      </c>
      <c r="Y46" s="51">
        <f>Y47+Y48</f>
        <v>0</v>
      </c>
      <c r="Z46" s="51">
        <f>Z47+Z48</f>
        <v>0</v>
      </c>
      <c r="AA46" s="51">
        <f>AA47+AA48</f>
        <v>0</v>
      </c>
      <c r="AB46" s="52">
        <f t="shared" si="4"/>
        <v>150000</v>
      </c>
    </row>
    <row r="47" spans="1:28" s="17" customFormat="1" ht="30">
      <c r="A47" s="40" t="s">
        <v>49</v>
      </c>
      <c r="B47" s="31" t="s">
        <v>42</v>
      </c>
      <c r="C47" s="31" t="s">
        <v>50</v>
      </c>
      <c r="D47" s="56">
        <v>0</v>
      </c>
      <c r="E47" s="56"/>
      <c r="F47" s="56">
        <v>110000</v>
      </c>
      <c r="G47" s="51">
        <f t="shared" si="2"/>
        <v>110000</v>
      </c>
      <c r="H47" s="56"/>
      <c r="I47" s="56"/>
      <c r="J47" s="57">
        <v>40000</v>
      </c>
      <c r="K47" s="52">
        <f>J47+I47+H47</f>
        <v>40000</v>
      </c>
      <c r="L47" s="56"/>
      <c r="M47" s="56"/>
      <c r="N47" s="56"/>
      <c r="O47" s="51">
        <f>N47+M47+L47</f>
        <v>0</v>
      </c>
      <c r="P47" s="51">
        <f t="shared" si="3"/>
        <v>40000</v>
      </c>
      <c r="Q47" s="56"/>
      <c r="R47" s="58"/>
      <c r="S47" s="58">
        <v>60000</v>
      </c>
      <c r="T47" s="53">
        <f t="shared" si="6"/>
        <v>60000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150000</v>
      </c>
    </row>
    <row r="48" spans="1:28" s="17" customFormat="1" ht="28.5" customHeight="1">
      <c r="A48" s="40" t="s">
        <v>51</v>
      </c>
      <c r="B48" s="89" t="s">
        <v>42</v>
      </c>
      <c r="C48" s="31" t="s">
        <v>52</v>
      </c>
      <c r="D48" s="56"/>
      <c r="E48" s="56"/>
      <c r="F48" s="56"/>
      <c r="G48" s="51">
        <f t="shared" si="2"/>
        <v>0</v>
      </c>
      <c r="H48" s="56"/>
      <c r="I48" s="56"/>
      <c r="J48" s="57"/>
      <c r="K48" s="52">
        <f>J48+I48+H48</f>
        <v>0</v>
      </c>
      <c r="L48" s="56"/>
      <c r="M48" s="56"/>
      <c r="N48" s="56"/>
      <c r="O48" s="51">
        <f>N48+M48+L48</f>
        <v>0</v>
      </c>
      <c r="P48" s="51">
        <f t="shared" si="3"/>
        <v>0</v>
      </c>
      <c r="Q48" s="56"/>
      <c r="R48" s="58"/>
      <c r="S48" s="58"/>
      <c r="T48" s="53">
        <f t="shared" si="6"/>
        <v>0</v>
      </c>
      <c r="U48" s="56"/>
      <c r="V48" s="56"/>
      <c r="W48" s="56"/>
      <c r="X48" s="56"/>
      <c r="Y48" s="56"/>
      <c r="Z48" s="56"/>
      <c r="AA48" s="51">
        <f>Z48+Y48+X48</f>
        <v>0</v>
      </c>
      <c r="AB48" s="52">
        <f t="shared" si="4"/>
        <v>0</v>
      </c>
    </row>
    <row r="49" spans="1:28" s="70" customFormat="1" ht="29.25" customHeight="1">
      <c r="A49" s="81" t="s">
        <v>53</v>
      </c>
      <c r="B49" s="38"/>
      <c r="C49" s="78">
        <v>340</v>
      </c>
      <c r="D49" s="51">
        <v>0</v>
      </c>
      <c r="E49" s="51">
        <f aca="true" t="shared" si="15" ref="E49:O49">E50+E51+E52+E53</f>
        <v>0</v>
      </c>
      <c r="F49" s="51">
        <f t="shared" si="15"/>
        <v>1480799.92</v>
      </c>
      <c r="G49" s="51">
        <f t="shared" si="15"/>
        <v>1546098.06</v>
      </c>
      <c r="H49" s="51">
        <f t="shared" si="15"/>
        <v>0</v>
      </c>
      <c r="I49" s="51">
        <f t="shared" si="15"/>
        <v>26.98</v>
      </c>
      <c r="J49" s="52">
        <f t="shared" si="15"/>
        <v>369753.18</v>
      </c>
      <c r="K49" s="52">
        <f t="shared" si="15"/>
        <v>369780.16</v>
      </c>
      <c r="L49" s="51">
        <f t="shared" si="15"/>
        <v>0</v>
      </c>
      <c r="M49" s="51">
        <f t="shared" si="15"/>
        <v>0</v>
      </c>
      <c r="N49" s="51">
        <f t="shared" si="15"/>
        <v>0</v>
      </c>
      <c r="O49" s="51">
        <f t="shared" si="15"/>
        <v>0</v>
      </c>
      <c r="P49" s="51">
        <f t="shared" si="3"/>
        <v>369780.16</v>
      </c>
      <c r="Q49" s="82"/>
      <c r="R49" s="82">
        <f>R50+R51+R52+R53</f>
        <v>67057.41</v>
      </c>
      <c r="S49" s="82">
        <f>S50+S51+S52+S53</f>
        <v>0</v>
      </c>
      <c r="T49" s="82">
        <f>T50+T51+T52+T53</f>
        <v>67057.41</v>
      </c>
      <c r="U49" s="82"/>
      <c r="V49" s="82"/>
      <c r="W49" s="82"/>
      <c r="X49" s="51">
        <f>X50+X51+X52+X53</f>
        <v>0</v>
      </c>
      <c r="Y49" s="51">
        <f>Y50+Y51+Y52+Y53</f>
        <v>0</v>
      </c>
      <c r="Z49" s="51">
        <f>Z50+Z51+Z52+Z53</f>
        <v>0</v>
      </c>
      <c r="AA49" s="51">
        <f>AA50+AA51+AA52+AA53</f>
        <v>0</v>
      </c>
      <c r="AB49" s="52">
        <f t="shared" si="4"/>
        <v>1915878.22</v>
      </c>
    </row>
    <row r="50" spans="1:28" s="17" customFormat="1" ht="30">
      <c r="A50" s="40" t="s">
        <v>54</v>
      </c>
      <c r="B50" s="31" t="s">
        <v>42</v>
      </c>
      <c r="C50" s="31" t="s">
        <v>55</v>
      </c>
      <c r="D50" s="56">
        <v>65298.14</v>
      </c>
      <c r="E50" s="56"/>
      <c r="F50" s="56">
        <v>254699.6</v>
      </c>
      <c r="G50" s="51">
        <f t="shared" si="2"/>
        <v>319997.74</v>
      </c>
      <c r="H50" s="56">
        <v>0</v>
      </c>
      <c r="I50" s="56">
        <v>26.98</v>
      </c>
      <c r="J50" s="57">
        <v>369753.18</v>
      </c>
      <c r="K50" s="52">
        <f>J50+I50+H50</f>
        <v>369780.16</v>
      </c>
      <c r="L50" s="56"/>
      <c r="M50" s="56"/>
      <c r="N50" s="56"/>
      <c r="O50" s="51">
        <f>N50+M50+L50</f>
        <v>0</v>
      </c>
      <c r="P50" s="51">
        <f t="shared" si="3"/>
        <v>369780.16</v>
      </c>
      <c r="Q50" s="56"/>
      <c r="R50" s="58">
        <f>36000+2000+8515+20542.41</f>
        <v>67057.41</v>
      </c>
      <c r="S50" s="58"/>
      <c r="T50" s="53">
        <f t="shared" si="6"/>
        <v>67057.41</v>
      </c>
      <c r="U50" s="56">
        <v>39976.41</v>
      </c>
      <c r="V50" s="56" t="s">
        <v>78</v>
      </c>
      <c r="W50" s="56"/>
      <c r="X50" s="56"/>
      <c r="Y50" s="56"/>
      <c r="Z50" s="56"/>
      <c r="AA50" s="51">
        <f>Z50+Y50+X50</f>
        <v>0</v>
      </c>
      <c r="AB50" s="52">
        <f t="shared" si="4"/>
        <v>689777.8999999999</v>
      </c>
    </row>
    <row r="51" spans="1:28" s="17" customFormat="1" ht="30">
      <c r="A51" s="40" t="s">
        <v>56</v>
      </c>
      <c r="B51" s="31" t="s">
        <v>42</v>
      </c>
      <c r="C51" s="31" t="s">
        <v>57</v>
      </c>
      <c r="D51" s="56"/>
      <c r="E51" s="56"/>
      <c r="F51" s="56">
        <v>110000</v>
      </c>
      <c r="G51" s="51">
        <f t="shared" si="2"/>
        <v>110000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>
        <f>R50-U50</f>
        <v>27081</v>
      </c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110000</v>
      </c>
    </row>
    <row r="52" spans="1:28" s="17" customFormat="1" ht="60">
      <c r="A52" s="40" t="s">
        <v>58</v>
      </c>
      <c r="B52" s="31" t="s">
        <v>42</v>
      </c>
      <c r="C52" s="31" t="s">
        <v>59</v>
      </c>
      <c r="D52" s="56"/>
      <c r="E52" s="56"/>
      <c r="F52" s="56">
        <v>30000</v>
      </c>
      <c r="G52" s="51">
        <f t="shared" si="2"/>
        <v>30000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30000</v>
      </c>
    </row>
    <row r="53" spans="1:28" s="17" customFormat="1" ht="30">
      <c r="A53" s="40" t="s">
        <v>60</v>
      </c>
      <c r="B53" s="31" t="s">
        <v>42</v>
      </c>
      <c r="C53" s="31" t="s">
        <v>61</v>
      </c>
      <c r="D53" s="51">
        <v>0</v>
      </c>
      <c r="E53" s="56"/>
      <c r="F53" s="56">
        <v>1086100.32</v>
      </c>
      <c r="G53" s="51">
        <f t="shared" si="2"/>
        <v>1086100.32</v>
      </c>
      <c r="H53" s="56"/>
      <c r="I53" s="56"/>
      <c r="J53" s="57"/>
      <c r="K53" s="52">
        <f>J53+I53+H53</f>
        <v>0</v>
      </c>
      <c r="L53" s="56"/>
      <c r="M53" s="56"/>
      <c r="N53" s="56"/>
      <c r="O53" s="51">
        <f>N53+M53+L53</f>
        <v>0</v>
      </c>
      <c r="P53" s="51">
        <f t="shared" si="3"/>
        <v>0</v>
      </c>
      <c r="Q53" s="56"/>
      <c r="R53" s="58"/>
      <c r="S53" s="58"/>
      <c r="T53" s="53">
        <f t="shared" si="6"/>
        <v>0</v>
      </c>
      <c r="U53" s="56"/>
      <c r="V53" s="56"/>
      <c r="W53" s="56"/>
      <c r="X53" s="56"/>
      <c r="Y53" s="56"/>
      <c r="Z53" s="56"/>
      <c r="AA53" s="51">
        <f>Z53+Y53+X53</f>
        <v>0</v>
      </c>
      <c r="AB53" s="52">
        <f t="shared" si="4"/>
        <v>1086100.32</v>
      </c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4:20" s="17" customFormat="1" ht="12.7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  <row r="95" spans="18:20" s="17" customFormat="1" ht="12.75">
      <c r="R95" s="47"/>
      <c r="S95" s="47"/>
      <c r="T95" s="47"/>
    </row>
  </sheetData>
  <sheetProtection/>
  <mergeCells count="14">
    <mergeCell ref="A2:AB2"/>
    <mergeCell ref="A1:O1"/>
    <mergeCell ref="A3:B3"/>
    <mergeCell ref="E3:F3"/>
    <mergeCell ref="X4:AA4"/>
    <mergeCell ref="AB4:AB5"/>
    <mergeCell ref="A4:A5"/>
    <mergeCell ref="B4:B5"/>
    <mergeCell ref="P4:S4"/>
    <mergeCell ref="T4:W4"/>
    <mergeCell ref="H4:K4"/>
    <mergeCell ref="L4:O4"/>
    <mergeCell ref="C4:C5"/>
    <mergeCell ref="D4:G4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 B19:B22 B45:B47 B49:B53 B24:B41 B11:B16 B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bab</cp:lastModifiedBy>
  <cp:lastPrinted>2018-07-02T17:01:16Z</cp:lastPrinted>
  <dcterms:created xsi:type="dcterms:W3CDTF">2015-12-25T07:05:52Z</dcterms:created>
  <dcterms:modified xsi:type="dcterms:W3CDTF">2018-10-08T01:55:33Z</dcterms:modified>
  <cp:category/>
  <cp:version/>
  <cp:contentType/>
  <cp:contentStatus/>
</cp:coreProperties>
</file>